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ตัวชี้วัด ปี 67\ตัวชี้วัด IDP 2567\IDP รอบที่ 2\ข้อมูลพร้อมอัพโหลด\"/>
    </mc:Choice>
  </mc:AlternateContent>
  <xr:revisionPtr revIDLastSave="0" documentId="13_ncr:1_{E9596B76-7ACD-4B46-99E4-9CDC8497B389}" xr6:coauthVersionLast="47" xr6:coauthVersionMax="47" xr10:uidLastSave="{00000000-0000-0000-0000-000000000000}"/>
  <bookViews>
    <workbookView xWindow="-108" yWindow="-108" windowWidth="23256" windowHeight="12456" xr2:uid="{00000000-000D-0000-FFFF-FFFF00000000}"/>
  </bookViews>
  <sheets>
    <sheet name="เก็บข้อมูลHRD" sheetId="1" r:id="rId1"/>
    <sheet name="สรุปผลHRD" sheetId="2" state="hidden" r:id="rId2"/>
    <sheet name="ตรวจสอบชื่อผู้ยังไม่ได้รับพัฒนา" sheetId="3" r:id="rId3"/>
  </sheets>
  <definedNames>
    <definedName name="_xlnm._FilterDatabase" localSheetId="0" hidden="1">เก็บข้อมูลHRD!$A$6:$P$188</definedName>
    <definedName name="_xlnm._FilterDatabase" localSheetId="2" hidden="1">ตรวจสอบชื่อผู้ยังไม่ได้รับพัฒนา!$A$4:$D$4</definedName>
    <definedName name="_xlnm.Print_Area" localSheetId="0">เก็บข้อมูลHRD!$A$1:$M$205</definedName>
    <definedName name="_xlnm.Print_Area" localSheetId="1">สรุปผลHRD!$A$1:$N$24</definedName>
    <definedName name="_xlnm.Print_Titles" localSheetId="0">เก็บข้อมูลHRD!$6:$6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2" l="1"/>
  <c r="I4" i="2"/>
  <c r="M4" i="2"/>
  <c r="F19" i="2" l="1" a="1"/>
  <c r="F19" i="2" s="1"/>
  <c r="D19" i="2" a="1"/>
  <c r="D19" i="2" s="1"/>
  <c r="D10" i="3" l="1"/>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6" i="3"/>
  <c r="D7" i="3"/>
  <c r="D8" i="3"/>
  <c r="D9" i="3"/>
  <c r="D5" i="3"/>
  <c r="M16" i="2"/>
  <c r="M15" i="2"/>
  <c r="M14" i="2"/>
  <c r="M13" i="2"/>
  <c r="M12" i="2"/>
  <c r="M11" i="2"/>
  <c r="M10" i="2"/>
  <c r="M9" i="2"/>
  <c r="M8" i="2"/>
  <c r="M7" i="2"/>
  <c r="J16" i="2"/>
  <c r="J15" i="2"/>
  <c r="J14" i="2"/>
  <c r="J13" i="2"/>
  <c r="J12" i="2"/>
  <c r="J11" i="2"/>
  <c r="J7" i="2"/>
  <c r="J9" i="2"/>
  <c r="J8" i="2"/>
  <c r="F24" i="2" a="1"/>
  <c r="F24" i="2" s="1"/>
  <c r="D24" i="2" a="1"/>
  <c r="D24" i="2" s="1"/>
  <c r="D22" i="2" a="1"/>
  <c r="D22" i="2" s="1"/>
  <c r="F22" i="2" s="1" a="1"/>
  <c r="F18" i="2" a="1"/>
  <c r="F18" i="2" s="1"/>
  <c r="D18" i="2"/>
  <c r="F13" i="2" a="1"/>
  <c r="F13" i="2" s="1"/>
  <c r="F14" i="2" a="1"/>
  <c r="F14" i="2" s="1"/>
  <c r="D14" i="2" a="1"/>
  <c r="D14" i="2" s="1"/>
  <c r="D13" i="2" a="1"/>
  <c r="D13" i="2" s="1"/>
  <c r="F9" i="2" a="1"/>
  <c r="F9" i="2" s="1"/>
  <c r="F10" i="2" s="1" a="1"/>
  <c r="F8" i="2" a="1"/>
  <c r="F8" i="2" s="1"/>
  <c r="D9" i="2" a="1"/>
  <c r="D9" i="2" s="1"/>
  <c r="D10" i="2" s="1" a="1"/>
  <c r="D8" i="2" a="1"/>
  <c r="D8" i="2" s="1"/>
  <c r="J10" i="2" a="1"/>
  <c r="J10" i="2" s="1"/>
  <c r="F4" i="2"/>
  <c r="D4" i="2"/>
  <c r="F22" i="2" l="1"/>
  <c r="D10" i="2"/>
  <c r="F10" i="2"/>
  <c r="F20" i="2"/>
  <c r="D20" i="2"/>
  <c r="D2" i="2"/>
  <c r="D15" i="2" l="1"/>
  <c r="F15" i="2"/>
  <c r="M17" i="2" l="1"/>
  <c r="J17" i="2"/>
</calcChain>
</file>

<file path=xl/sharedStrings.xml><?xml version="1.0" encoding="utf-8"?>
<sst xmlns="http://schemas.openxmlformats.org/spreadsheetml/2006/main" count="1581" uniqueCount="195">
  <si>
    <t>ที่</t>
  </si>
  <si>
    <t>ตำแหน่ง/ ระดับ</t>
  </si>
  <si>
    <t>หน่วยงานที่จัด</t>
  </si>
  <si>
    <t>ประเภท</t>
  </si>
  <si>
    <t>ความสอดคล้องตามความรู้/ทักษะ/คุณลักษณะที่กำหนด</t>
  </si>
  <si>
    <t>วิธีการพัฒนา</t>
  </si>
  <si>
    <t>รอบการประเมิน</t>
  </si>
  <si>
    <t>ชื่อหน่วยงาน</t>
  </si>
  <si>
    <t>จำนวนครั้งที่ขรก.ได้รับการพัฒนา (ครั้ง)</t>
  </si>
  <si>
    <t>จำนวนขรก.ที่ได้รับการพัฒนา (คน)</t>
  </si>
  <si>
    <t>จำนวนครั้งที่พรก.ได้รับการพัฒนา (ครั้ง)</t>
  </si>
  <si>
    <t>จำนวนพรก.ที่ได้รับการพัฒนา (คน)</t>
  </si>
  <si>
    <t>รวมทั้งปีงบประมาณ</t>
  </si>
  <si>
    <t>รอบการประเมินที่ 1</t>
  </si>
  <si>
    <t>รอบการประเมินที่ 2</t>
  </si>
  <si>
    <t>1)ความรู้/ทักษะเฉพาะทางในสายงาน</t>
  </si>
  <si>
    <t>2)ภาษา</t>
  </si>
  <si>
    <t>3)ภาวะผู้นำ/คุณธรรม/จริยธรรม</t>
  </si>
  <si>
    <t>4)จิตอาสา/บริการ</t>
  </si>
  <si>
    <t>5)ความรับผิดชอบ/ซื่อสัตย์สุจริต</t>
  </si>
  <si>
    <t>6)ทำงานเป็นทีม</t>
  </si>
  <si>
    <t>9)การใช้เทคโนโลยี</t>
  </si>
  <si>
    <t>10)ทักษะการคิด</t>
  </si>
  <si>
    <t>4)ชุมชนนักปฏิบัติ(CoP)</t>
  </si>
  <si>
    <t>7)คิดค้น/พัฒนาและประยุกต์ใช้นวัตกรรมใหม่ๆ</t>
  </si>
  <si>
    <t>8)กฎหมาย/กฎระเบียบในการปฏิบัติงาน</t>
  </si>
  <si>
    <t>5)สอนงาน</t>
  </si>
  <si>
    <t>6)มอบหมายงาน</t>
  </si>
  <si>
    <t>7)ดูงานนอกสถานที่</t>
  </si>
  <si>
    <t>8)หมุนเวียนงาน</t>
  </si>
  <si>
    <t>9)เรียนรู้ด้วยตนเอง</t>
  </si>
  <si>
    <t>10)อื่นๆ</t>
  </si>
  <si>
    <t>สรุปขอบเขตการพัฒนาความรู้/ทักษะ/คุณลักษณะ (ครั้ง)</t>
  </si>
  <si>
    <t>สรุปวิธีการพัฒนา (ครั้ง)</t>
  </si>
  <si>
    <t>ผลการพัฒนาบุคลากร รอบการประเมินที่ 1</t>
  </si>
  <si>
    <t>ผลการพัฒนาบุคลากร รอบการประเมินที่ 2</t>
  </si>
  <si>
    <t>ผลการพัฒนาบุคลากร ทั้งปีงบประมาณ</t>
  </si>
  <si>
    <t>ร้อยละของบุคลากรที่สามารถนำความรู้ไปใช้ประโยชน์</t>
  </si>
  <si>
    <t>จำนวนบุคลากรที่สามารถนำความรู้ไปใช้ประโยชน์ (คน)</t>
  </si>
  <si>
    <t>ผลการนำความรู้ไปใช้ประโยชน์ ทั้งปีงบประมาณ</t>
  </si>
  <si>
    <t>2)อบรมกับหน่วยงานในกรมฯ</t>
  </si>
  <si>
    <t>ค่าใช้จ่ายในการพัฒนาบุคลากร ทั้งปีงบประมาณ</t>
  </si>
  <si>
    <t>ค่าใช้จ่ายรวมทั้งหน่วยงาน (บาท)</t>
  </si>
  <si>
    <t>ช่วงเวลา (วันที่)</t>
  </si>
  <si>
    <t>จำนวนชั่วโมง</t>
  </si>
  <si>
    <t>วันที่ส่งรายงาน</t>
  </si>
  <si>
    <t>จำนวนข้าราชการ
ทั้งหมดในหน่วยงาน (คน)</t>
  </si>
  <si>
    <t>ปีงบประมาณ (พ.ศ.)</t>
  </si>
  <si>
    <t>1)อบรมกับหน่วยงานนอกกรมฯ</t>
  </si>
  <si>
    <t>3)e-Learning</t>
  </si>
  <si>
    <t>รายงานผลการนำไปใช้ประโยชน์</t>
  </si>
  <si>
    <t>ข้าราชการ</t>
  </si>
  <si>
    <t>รวม (ครั้ง)</t>
  </si>
  <si>
    <t>จำนวนพนักงานราชการทั้งหมดในหน่วยงาน (คน)</t>
  </si>
  <si>
    <t xml:space="preserve">ชื่อหน่วยงาน   </t>
  </si>
  <si>
    <t>กอ</t>
  </si>
  <si>
    <t>ลำดับ</t>
  </si>
  <si>
    <t xml:space="preserve"> </t>
  </si>
  <si>
    <t>ค่าใช้จ่ายเฉลี่ย/คน (เฉพาะหลักสูตรที่มีค่าธรรมเนียม)</t>
  </si>
  <si>
    <r>
      <t>จำนวน</t>
    </r>
    <r>
      <rPr>
        <b/>
        <u/>
        <sz val="12"/>
        <color theme="1"/>
        <rFont val="TH SarabunPSK"/>
        <family val="2"/>
      </rPr>
      <t>ข้าราชการ</t>
    </r>
    <r>
      <rPr>
        <b/>
        <sz val="12"/>
        <color theme="1"/>
        <rFont val="TH SarabunPSK"/>
        <family val="2"/>
      </rPr>
      <t>ทั้งหมด
ในหน่วยงาน (คน)</t>
    </r>
  </si>
  <si>
    <r>
      <t>จำนวน</t>
    </r>
    <r>
      <rPr>
        <b/>
        <u/>
        <sz val="11.3"/>
        <color theme="1"/>
        <rFont val="TH SarabunPSK"/>
        <family val="2"/>
      </rPr>
      <t>พนักงานราชการ</t>
    </r>
    <r>
      <rPr>
        <b/>
        <sz val="11.3"/>
        <color theme="1"/>
        <rFont val="TH SarabunPSK"/>
        <family val="2"/>
      </rPr>
      <t>ทั้งหมด
ในหน่วยงาน (คน)</t>
    </r>
  </si>
  <si>
    <t>หมายเหตุ  นำส่งกองการเจ้าหน้าที่เป็นไฟล์เท่านั้น</t>
  </si>
  <si>
    <r>
      <t>คำนำหน้าชื่อ (</t>
    </r>
    <r>
      <rPr>
        <b/>
        <sz val="17"/>
        <color rgb="FFFF0000"/>
        <rFont val="TH SarabunPSK"/>
        <family val="2"/>
      </rPr>
      <t>ไม่ใช้ตัวย่อ</t>
    </r>
    <r>
      <rPr>
        <b/>
        <sz val="17"/>
        <color theme="1"/>
        <rFont val="TH SarabunPSK"/>
        <family val="2"/>
      </rPr>
      <t xml:space="preserve">)/
ชื่อ-สกุล </t>
    </r>
  </si>
  <si>
    <r>
      <t>คำนำหน้าชื่อ (</t>
    </r>
    <r>
      <rPr>
        <b/>
        <sz val="12"/>
        <color rgb="FFFF0000"/>
        <rFont val="TH SarabunPSK"/>
        <family val="2"/>
      </rPr>
      <t>ไม่ใช้ตัวย่อ</t>
    </r>
    <r>
      <rPr>
        <b/>
        <sz val="12"/>
        <color theme="1"/>
        <rFont val="TH SarabunPSK"/>
        <family val="2"/>
      </rPr>
      <t xml:space="preserve">)/
ชื่อ-สกุล </t>
    </r>
  </si>
  <si>
    <t>โปรแกรมตรวจสอบรายชื่อผู้ที่ยังไม่ได้รับการพัฒนา (หากต้องการ)</t>
  </si>
  <si>
    <t>สถานะการได้รับการพัฒนา
ตั้งแต่ต้นปีงบประมาณ - ปัจจุบัน</t>
  </si>
  <si>
    <t>พนักงานราชการ</t>
  </si>
  <si>
    <r>
      <t xml:space="preserve">                                   </t>
    </r>
    <r>
      <rPr>
        <b/>
        <u/>
        <sz val="12"/>
        <color theme="1"/>
        <rFont val="TH SarabunPSK"/>
        <family val="2"/>
      </rPr>
      <t>เป้าหมายการพัฒนาบุคลากรกรมปศุสัตว์
ตัวชี้วัด:</t>
    </r>
    <r>
      <rPr>
        <sz val="12"/>
        <color theme="1"/>
        <rFont val="TH SarabunPSK"/>
        <family val="2"/>
      </rPr>
      <t xml:space="preserve"> ร้อยละของบุคลากรในหน่วยงาน (ข้าราชการและพนักงานราชการ) ที่ได้รับการพัฒนาความรู้ ทักษะ และสมรรถนะที่จำเป็นต่อการปฏิบัติงาน ไม่น้อยกว่า 1 ครั้งต่อปี
</t>
    </r>
    <r>
      <rPr>
        <b/>
        <u/>
        <sz val="12"/>
        <color theme="1"/>
        <rFont val="TH SarabunPSK"/>
        <family val="2"/>
      </rPr>
      <t>ค่าเป้าหมาย:</t>
    </r>
    <r>
      <rPr>
        <sz val="12"/>
        <color theme="1"/>
        <rFont val="TH SarabunPSK"/>
        <family val="2"/>
      </rPr>
      <t xml:space="preserve">       ปีงบประมาณ พ.ศ. 2561 ค่าเป้าหมาย ร้อยละ 60
                       ปีงบประมาณ พ.ศ. 2562 ค่าเป้าหมาย ร้อยละ 70
                       ปีงบประมาณ พ.ศ. 2563 ค่าเป้าหมาย ร้อยละ 80
                       ปีงบประมาณ พ.ศ. 2564 ค่าเป้าหมาย ร้อยละ 90
                       ปีงบประมาณ พ.ศ. 2565 ค่าเป้าหมาย ร้อยละ 100</t>
    </r>
  </si>
  <si>
    <t>ระบุชื่อเรื่อง/หลักสูตรที่พัฒนา</t>
  </si>
  <si>
    <r>
      <rPr>
        <b/>
        <u/>
        <sz val="16"/>
        <color theme="1"/>
        <rFont val="TH SarabunPSK"/>
        <family val="2"/>
      </rPr>
      <t>หมายเหตุ</t>
    </r>
    <r>
      <rPr>
        <sz val="16"/>
        <color theme="1"/>
        <rFont val="TH SarabunPSK"/>
        <family val="2"/>
      </rPr>
      <t xml:space="preserve">  
1. การป้อนรายชื่อบุคลากรคนเดียวกันจะต้องเหมือนกันทุกประการ ทั้งตัวสะกด ช่องว่างระหว่างชื่อ-นามสกุล หรือช่องว่างหลังนามสกุล
</t>
    </r>
    <r>
      <rPr>
        <i/>
        <sz val="16"/>
        <color theme="1"/>
        <rFont val="TH SarabunPSK"/>
        <family val="2"/>
      </rPr>
      <t>ตัวอย่างที่1</t>
    </r>
    <r>
      <rPr>
        <sz val="16"/>
        <color theme="1"/>
        <rFont val="TH SarabunPSK"/>
        <family val="2"/>
      </rPr>
      <t xml:space="preserve"> Sheetแรกป้อนชื่อ "นางสาวซื่อสัตย์ อดทน" แต่Sheetที่สอง ป้อนชื่อ "นางสาวซื่อสัตย์   อดทน" (มีช่องว่างระหว่างชื่อ-สกุลมากกว่า 1 ช่อง) ระบบจะคำนวณว่าเป็น 2 คน
</t>
    </r>
    <r>
      <rPr>
        <i/>
        <sz val="16"/>
        <color theme="1"/>
        <rFont val="TH SarabunPSK"/>
        <family val="2"/>
      </rPr>
      <t>ตัวอย่างที่2</t>
    </r>
    <r>
      <rPr>
        <sz val="16"/>
        <color theme="1"/>
        <rFont val="TH SarabunPSK"/>
        <family val="2"/>
      </rPr>
      <t xml:space="preserve"> Sheetแรกป้อนชื่อ "นางสาวซื่อสัตย์ อดทน" แต่Sheetที่สอง ป้อนชื่อ "นางสาวซื่อสัตย์ อดทน</t>
    </r>
    <r>
      <rPr>
        <u/>
        <sz val="16"/>
        <color rgb="FFFF0000"/>
        <rFont val="TH SarabunPSK"/>
        <family val="2"/>
      </rPr>
      <t xml:space="preserve">   </t>
    </r>
    <r>
      <rPr>
        <sz val="16"/>
        <color theme="1"/>
        <rFont val="TH SarabunPSK"/>
        <family val="2"/>
      </rPr>
      <t>" (มีช่องว่างแฝงหลังนามสกุล) ระบบจะคำนวณว่าเป็น 2 คน
2. โปรแกรมจะคำนวณสถานะการพัฒนาตั้งแต่เริ่มปีงบประมาณจนถึงปัจจุบัน โดยไม่แยกรอบการประเมิน
3. สามารถเพิ่ม-ลด ปรับเปลี่ยนรายชื่อบุคลากรได้
4. Sheetนี้ไม่ต้องนำส่งกองการเจ้าหน้าที่</t>
    </r>
  </si>
  <si>
    <t>ค่าธรรมเนียมหลักสูตร (ถ้ามี) (บาท)</t>
  </si>
  <si>
    <r>
      <rPr>
        <b/>
        <sz val="22"/>
        <rFont val="TH SarabunPSK"/>
        <family val="2"/>
      </rPr>
      <t xml:space="preserve">                      </t>
    </r>
    <r>
      <rPr>
        <b/>
        <i/>
        <u/>
        <sz val="22"/>
        <rFont val="JasmineUPC"/>
        <family val="1"/>
      </rPr>
      <t>โปรแกรม</t>
    </r>
    <r>
      <rPr>
        <b/>
        <i/>
        <u/>
        <sz val="36"/>
        <color theme="4"/>
        <rFont val="JasmineUPC"/>
        <family val="1"/>
      </rPr>
      <t>สรุปผล</t>
    </r>
    <r>
      <rPr>
        <b/>
        <i/>
        <u/>
        <sz val="22"/>
        <rFont val="JasmineUPC"/>
        <family val="1"/>
      </rPr>
      <t>การพัฒนาบุคลากรกรมปศุสัตว์รายหน่วยงาน</t>
    </r>
  </si>
  <si>
    <r>
      <t xml:space="preserve">  </t>
    </r>
    <r>
      <rPr>
        <b/>
        <i/>
        <sz val="18"/>
        <rFont val="JasmineUPC"/>
        <family val="1"/>
      </rPr>
      <t xml:space="preserve">  </t>
    </r>
    <r>
      <rPr>
        <b/>
        <i/>
        <u/>
        <sz val="18"/>
        <rFont val="JasmineUPC"/>
        <family val="1"/>
      </rPr>
      <t>แบบฟอร์มเก็บข้อมูล</t>
    </r>
    <r>
      <rPr>
        <b/>
        <i/>
        <u/>
        <sz val="28"/>
        <color theme="4"/>
        <rFont val="JasmineUPC"/>
        <family val="1"/>
      </rPr>
      <t>ผล</t>
    </r>
    <r>
      <rPr>
        <b/>
        <i/>
        <u/>
        <sz val="18"/>
        <rFont val="JasmineUPC"/>
        <family val="1"/>
      </rPr>
      <t>การพัฒนาบุคลากรกรมปศุสัตว์รายหน่วยงาน</t>
    </r>
  </si>
  <si>
    <r>
      <rPr>
        <b/>
        <u/>
        <sz val="16"/>
        <color theme="1"/>
        <rFont val="TH SarabunPSK"/>
        <family val="2"/>
      </rPr>
      <t>คำชี้แจง</t>
    </r>
    <r>
      <rPr>
        <sz val="16"/>
        <color theme="1"/>
        <rFont val="TH SarabunPSK"/>
        <family val="2"/>
      </rPr>
      <t xml:space="preserve">  ให้ท่านป้อนรายชื่อบุคลากรทุกคนในหน่วยงาน (ยกเว้นลูกจ้าง)  ลงในช่อง "คำนำหน้าชื่อ (ไม่ใช้ตัวย่อ)/ชื่อ-สกุล" ระบบจะทำการตรวจสอบรายชื่อที่ท่านป้อนกับSheet</t>
    </r>
    <r>
      <rPr>
        <sz val="16"/>
        <rFont val="TH SarabunPSK"/>
        <family val="2"/>
      </rPr>
      <t xml:space="preserve"> "เก็บข้อมูลHRD"</t>
    </r>
    <r>
      <rPr>
        <sz val="16"/>
        <color theme="7"/>
        <rFont val="TH SarabunPSK"/>
        <family val="2"/>
      </rPr>
      <t xml:space="preserve"> </t>
    </r>
    <r>
      <rPr>
        <sz val="16"/>
        <color theme="1"/>
        <rFont val="TH SarabunPSK"/>
        <family val="2"/>
      </rPr>
      <t xml:space="preserve">หากรายชื่อใดเคยได้รับการพัฒนาแล้วอย่างน้อย 1 ครั้งในช่วงที่ผ่านมา ระบบจะแสดงผลว่า </t>
    </r>
    <r>
      <rPr>
        <sz val="16"/>
        <color rgb="FF00B050"/>
        <rFont val="TH SarabunPSK"/>
        <family val="2"/>
      </rPr>
      <t xml:space="preserve">"ได้รับการพัฒนาแล้ว" </t>
    </r>
    <r>
      <rPr>
        <sz val="16"/>
        <rFont val="TH SarabunPSK"/>
        <family val="2"/>
      </rPr>
      <t>หากรายชื่อใดไม่เคยได้รับการพัฒนาเลย ระบบจะแสดงผลว่า</t>
    </r>
    <r>
      <rPr>
        <sz val="16"/>
        <color rgb="FF00B050"/>
        <rFont val="TH SarabunPSK"/>
        <family val="2"/>
      </rPr>
      <t xml:space="preserve"> </t>
    </r>
    <r>
      <rPr>
        <sz val="16"/>
        <color rgb="FFFF0000"/>
        <rFont val="TH SarabunPSK"/>
        <family val="2"/>
      </rPr>
      <t>"ยังไม่ได้รับการพัฒนา"</t>
    </r>
  </si>
  <si>
    <t>ผู้บันทึกข้อมูล</t>
  </si>
  <si>
    <t>ร้อยละของขรก.ที่ได้รับการพัฒนาไม่น้อยกว่า 1 ครั้ง/ปี</t>
  </si>
  <si>
    <t>ร้อยละของพรก.ที่ได้รับการพัฒนาไม่น้อยกว่า 1 ครั้ง/ปี</t>
  </si>
  <si>
    <t>เจ้าพนักงานธุรการ</t>
  </si>
  <si>
    <t>นักวิชาการสัตวบาล</t>
  </si>
  <si>
    <t>เจ้าพนักงานสัตวบาล</t>
  </si>
  <si>
    <t>นักจัดการงานทั่วไป</t>
  </si>
  <si>
    <t>เจ้าหน้าที่ระบบงานคอมพิวเตอร์</t>
  </si>
  <si>
    <t>พนักงานผู้ช่วยสัตวบาล</t>
  </si>
  <si>
    <t>ความมั่นคงปลอดภัยบนอินเทอร์เน็ตและการปฏิบัติตนสำหรับข้าราชการยุคดิจิทัล</t>
  </si>
  <si>
    <t>การใช้เทคโนโลยี</t>
  </si>
  <si>
    <t>e-Learning</t>
  </si>
  <si>
    <t>ม.ค.67</t>
  </si>
  <si>
    <t>ไม่มี</t>
  </si>
  <si>
    <t>การสื่อสารและการประสานงาน</t>
  </si>
  <si>
    <t>จิตอาสา/บริการ</t>
  </si>
  <si>
    <t>ม.ค.-ก.พ.67</t>
  </si>
  <si>
    <t>ม.ค.-มี.ค.67</t>
  </si>
  <si>
    <t>ก.พ.-มี.ค.67</t>
  </si>
  <si>
    <t>สำนักงานปศุสัตว์จังหวัดนราธิวาส</t>
  </si>
  <si>
    <t>น.ส.ซารีหม๊ะ  หะแว</t>
  </si>
  <si>
    <t>นางสาวปิยภรณ์ สุขแก้ว</t>
  </si>
  <si>
    <t>นางสาวสุชญา แซ่ฉั่ว</t>
  </si>
  <si>
    <t>นายกระจ่าง หมวกสกุล</t>
  </si>
  <si>
    <t>นายเจตนา รัตนยุคล</t>
  </si>
  <si>
    <t>นายสุวัจน์ สูงเนิน</t>
  </si>
  <si>
    <t>นางกนกรส แสงสุวรรณ</t>
  </si>
  <si>
    <t>นายศุภเดช คุณาพิทักษ์</t>
  </si>
  <si>
    <t>นายวาทิตย์  สมิง</t>
  </si>
  <si>
    <t>ว่าที่ร้อยตรีหญิงกุสุมา  ประพรมมา</t>
  </si>
  <si>
    <t>นางถนอม  ทวนดำ</t>
  </si>
  <si>
    <t>นายสาทร แสงสุวรรณ</t>
  </si>
  <si>
    <t>นายแทน รังเสาร์</t>
  </si>
  <si>
    <t>นายสมเกียรติ ชูมณี</t>
  </si>
  <si>
    <t>นายชัยณรงค์ แก้วเจือ</t>
  </si>
  <si>
    <t>นายรชต บุญคมรัตน์</t>
  </si>
  <si>
    <t>นายสมนึก  อโศกสกุล</t>
  </si>
  <si>
    <t>นายพายุ อ่อนศรีประไพ</t>
  </si>
  <si>
    <t>นายเจษฎา สองแก้ว</t>
  </si>
  <si>
    <t>นายอนุวัติ แยบรอแย</t>
  </si>
  <si>
    <t xml:space="preserve">นางสาวเบญจวรรณ สีหะรัญ </t>
  </si>
  <si>
    <t>นางอารยา ลาเตะ</t>
  </si>
  <si>
    <t>นายชายยุทธ สุขสุพันธ์</t>
  </si>
  <si>
    <t>นางสาวสุวิภา คงดี</t>
  </si>
  <si>
    <t>นางสาวซารีหม๊ะ หะแว</t>
  </si>
  <si>
    <t>นายสาธิต แก้วชู</t>
  </si>
  <si>
    <t>นายสุลกีพลี อาลี</t>
  </si>
  <si>
    <t>นายสันติ สะมะแอ</t>
  </si>
  <si>
    <t>นายสักบือรี มะเซ็ง</t>
  </si>
  <si>
    <t>นางสาวชญานิษฐ์ ตำเหม</t>
  </si>
  <si>
    <t>นางสาวนูรีซัน ลาเซ็ง</t>
  </si>
  <si>
    <t>นายศุภกฤต เทพจันทร์</t>
  </si>
  <si>
    <t>นางสาวตรีรัตน์ อินทกาญจน์</t>
  </si>
  <si>
    <t>นางสาวศุภวรรณ ปัสสำราญ</t>
  </si>
  <si>
    <t>นางสาวลีซา มาหะมะ</t>
  </si>
  <si>
    <t>นางสาวมีร่า  นิมิตไมตรีกุล</t>
  </si>
  <si>
    <t>ว่าที่ร้อยตรีฟาเดล  แยบรอแย</t>
  </si>
  <si>
    <t>นายณัฐพงศ์ คงประเสริฐ</t>
  </si>
  <si>
    <t>นายชัยสิทธิ์ หมวกสกุล</t>
  </si>
  <si>
    <t>นายหริชาญ หมวกสกุล</t>
  </si>
  <si>
    <t>นายเอกรินทร์ ขวัญใจ</t>
  </si>
  <si>
    <t>นางสาวสาพีน๊ะ สะอุ</t>
  </si>
  <si>
    <t>นายอนุชาติ แซ่ต่าน</t>
  </si>
  <si>
    <t>นายสมชาย ปุยพรหม</t>
  </si>
  <si>
    <t>นางซีซะ มูซอ</t>
  </si>
  <si>
    <t>นางสาวแมะรัสนะ ยูโซะ</t>
  </si>
  <si>
    <t>นายเจริญ บุญหา</t>
  </si>
  <si>
    <t>นายพงศ์พันธ์ พรหมจันทร์</t>
  </si>
  <si>
    <t>นายสนทยา หน่อโท๊ะ</t>
  </si>
  <si>
    <t>นายแย้ม ศรีชัย</t>
  </si>
  <si>
    <t>นายวิวัฒน์ อินทภาพ</t>
  </si>
  <si>
    <t>นายมณฑล อ่อนโพธิ์เตี้ย</t>
  </si>
  <si>
    <t>ว่าที่ร้อยตรีกรีฑาพล ทองคุปต์</t>
  </si>
  <si>
    <t>นายสัมพันธ์ ฤกษ์สโมสร</t>
  </si>
  <si>
    <t>นายสมพงษ์ ศรีเอียด</t>
  </si>
  <si>
    <t>นายธีรพงศ์ คงชนม์</t>
  </si>
  <si>
    <t>นางวิมล เทพกำเนิด</t>
  </si>
  <si>
    <t>นายซำซุดดีน แมยู</t>
  </si>
  <si>
    <t>นายซานูซี มะรือสะ</t>
  </si>
  <si>
    <t>นายมะสือกรี อาลี</t>
  </si>
  <si>
    <t>นายสาโรชน์ ร่วงเริก</t>
  </si>
  <si>
    <t>นายเจ๊ะสุใลหมาน บุดี</t>
  </si>
  <si>
    <t>นายสุกรี เล๊าะนิ</t>
  </si>
  <si>
    <t>นายดิเรกฤทธิ์ ล่องพานิช</t>
  </si>
  <si>
    <t>นายสาบูเด็ง สาเม๊าะ</t>
  </si>
  <si>
    <t>นายอาแซ เจ๊ะมามะ</t>
  </si>
  <si>
    <t>นายกูบีรอ ต่วนแดร์</t>
  </si>
  <si>
    <t>นายอาดีนันต์ ซำยา</t>
  </si>
  <si>
    <t>นายอันวา มานิ</t>
  </si>
  <si>
    <t>นายไซตูลอาบีดี เจ๊ะดาโอ๊ะ</t>
  </si>
  <si>
    <t>นายนิดอแม กอตอนีลอ</t>
  </si>
  <si>
    <t>นายอามีน โซะและเยาะ</t>
  </si>
  <si>
    <t>นางสาวอีฟตีซัน หะมะ</t>
  </si>
  <si>
    <t>นายอิสมาแอ บูละ</t>
  </si>
  <si>
    <t>นายอับดุลเล๊าะ เต๊ะ</t>
  </si>
  <si>
    <t>นายคอยรุลอีซัม ดือเร๊ะ</t>
  </si>
  <si>
    <t>นายมะรอปา ซาอุ</t>
  </si>
  <si>
    <t>นายโกศล ขวัญปาน</t>
  </si>
  <si>
    <t>นายพร แสงแก้ว</t>
  </si>
  <si>
    <t>นายสิปปนันท์ เจ๊ะมะ</t>
  </si>
  <si>
    <t>นายชิติพัทธ์ ดอเล๊าะ</t>
  </si>
  <si>
    <t>นายมะสือกรี แวฮามะ</t>
  </si>
  <si>
    <t>หัวหน้ากลุ่มยุทธศาสตร์และสารสนสนเทศการปศุสัตว์</t>
  </si>
  <si>
    <t>นายสัตวแพทย์ชำนาญการพิเศษ</t>
  </si>
  <si>
    <t>นักวิชาการสัตวบาลชำนาญการ</t>
  </si>
  <si>
    <t>ปศุสัตว์อำเภอ อาวุโส</t>
  </si>
  <si>
    <t>เจ้าพนักงานสัตวบาลชำนาญงาน</t>
  </si>
  <si>
    <t>เจ้าพนักงานธุรการชำนาญงาน</t>
  </si>
  <si>
    <t xml:space="preserve"> -</t>
  </si>
  <si>
    <t>ทำงานเป็นทีม</t>
  </si>
  <si>
    <t>การสร้างทีมงานที่มีประสิทธิภาพ</t>
  </si>
  <si>
    <t>การพัฒนาการคิด</t>
  </si>
  <si>
    <t>ทักษะการคิด</t>
  </si>
  <si>
    <t>นักวิทยาศาสตร์</t>
  </si>
  <si>
    <t>เจ้าพนักงานการเงินและบัญชีชำนาญงาน</t>
  </si>
  <si>
    <t>ก.ค.-ส.ค.67</t>
  </si>
  <si>
    <t>หัวหน้ากลุ่มยุทธศาสตร์</t>
  </si>
  <si>
    <t>การใช้ระบบสารบรรอิเล็กทรอนิกส์ (e-Saraban)</t>
  </si>
  <si>
    <t>การให้บริการประชาชน</t>
  </si>
  <si>
    <t>สอนงาน</t>
  </si>
  <si>
    <t>สนง.ปศุสัตว์จังหวัดนราธิวาส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</si>
</sst>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87" formatCode="[$-1870000]d/m/yy;@"/>
    <numFmt numFmtId="188" formatCode="[$-187041E]d\ mmm\ yy;@"/>
    <numFmt numFmtId="189" formatCode="#,##0_ ;\-#,##0\ "/>
    <numFmt numFmtId="190" formatCode="#,##0.00_ ;\-#,##0.00\ "/>
    <numFmt numFmtId="191" formatCode="&quot;฿&quot;#,##0.00"/>
    <numFmt numFmtId="192" formatCode="[&lt;=99999999][$-D000000]0\-####\-####;[$-D000000]#\-####\-####"/>
  </numFmts>
  <fonts count="59" x14ac:knownFonts="1">
    <font>
      <sz val="11"/>
      <color theme="1"/>
      <name val="Tahoma"/>
      <family val="2"/>
      <charset val="222"/>
      <scheme val="minor"/>
    </font>
    <font>
      <sz val="11"/>
      <color theme="1"/>
      <name val="TH SarabunPSK"/>
      <family val="2"/>
    </font>
    <font>
      <b/>
      <sz val="11"/>
      <color theme="1"/>
      <name val="TH SarabunPSK"/>
      <family val="2"/>
    </font>
    <font>
      <b/>
      <sz val="16"/>
      <color theme="1"/>
      <name val="TH SarabunPSK"/>
      <family val="2"/>
    </font>
    <font>
      <b/>
      <sz val="14"/>
      <color theme="1"/>
      <name val="TH SarabunPSK"/>
      <family val="2"/>
    </font>
    <font>
      <sz val="14"/>
      <color theme="1"/>
      <name val="TH SarabunPSK"/>
      <family val="2"/>
    </font>
    <font>
      <sz val="16"/>
      <color theme="1"/>
      <name val="TH SarabunPSK"/>
      <family val="2"/>
    </font>
    <font>
      <sz val="13"/>
      <color theme="1"/>
      <name val="TH SarabunPSK"/>
      <family val="2"/>
    </font>
    <font>
      <b/>
      <u/>
      <sz val="18"/>
      <color theme="1"/>
      <name val="TH SarabunPSK"/>
      <family val="2"/>
    </font>
    <font>
      <b/>
      <sz val="16"/>
      <color rgb="FFFF0000"/>
      <name val="TH SarabunPSK"/>
      <family val="2"/>
    </font>
    <font>
      <b/>
      <sz val="18"/>
      <color theme="1"/>
      <name val="TH SarabunPSK"/>
      <family val="2"/>
    </font>
    <font>
      <sz val="8"/>
      <name val="Tahoma"/>
      <family val="2"/>
      <charset val="222"/>
      <scheme val="minor"/>
    </font>
    <font>
      <b/>
      <sz val="14"/>
      <color theme="1"/>
      <name val="TH SarabunPSK"/>
      <family val="2"/>
      <charset val="222"/>
    </font>
    <font>
      <sz val="14"/>
      <color theme="1"/>
      <name val="TH SarabunPSK"/>
      <family val="2"/>
      <charset val="222"/>
    </font>
    <font>
      <sz val="14"/>
      <color rgb="FFFF0000"/>
      <name val="TH SarabunPSK"/>
      <family val="2"/>
      <charset val="222"/>
    </font>
    <font>
      <sz val="11"/>
      <color theme="1"/>
      <name val="Tahoma"/>
      <family val="2"/>
      <charset val="222"/>
      <scheme val="minor"/>
    </font>
    <font>
      <sz val="15"/>
      <color theme="1"/>
      <name val="TH SarabunPSK"/>
      <family val="2"/>
    </font>
    <font>
      <b/>
      <sz val="16"/>
      <name val="TH SarabunPSK"/>
      <family val="2"/>
    </font>
    <font>
      <b/>
      <u/>
      <sz val="18"/>
      <color rgb="FFFF0000"/>
      <name val="TH SarabunPSK"/>
      <family val="2"/>
    </font>
    <font>
      <sz val="16"/>
      <name val="TH SarabunPSK"/>
      <family val="2"/>
    </font>
    <font>
      <sz val="14"/>
      <color rgb="FFFF0000"/>
      <name val="TH SarabunPSK"/>
      <family val="2"/>
    </font>
    <font>
      <sz val="14"/>
      <name val="TH SarabunPSK"/>
      <family val="2"/>
      <charset val="222"/>
    </font>
    <font>
      <b/>
      <sz val="15"/>
      <color theme="1"/>
      <name val="TH SarabunPSK"/>
      <family val="2"/>
    </font>
    <font>
      <b/>
      <sz val="9"/>
      <color theme="1"/>
      <name val="TH SarabunPSK"/>
      <family val="2"/>
    </font>
    <font>
      <sz val="17"/>
      <color theme="1"/>
      <name val="TH SarabunPSK"/>
      <family val="2"/>
    </font>
    <font>
      <b/>
      <sz val="17"/>
      <color theme="1"/>
      <name val="TH SarabunPSK"/>
      <family val="2"/>
    </font>
    <font>
      <b/>
      <sz val="12"/>
      <color theme="1"/>
      <name val="TH SarabunPSK"/>
      <family val="2"/>
    </font>
    <font>
      <sz val="14"/>
      <name val="TH SarabunPSK"/>
      <family val="2"/>
    </font>
    <font>
      <b/>
      <sz val="22"/>
      <name val="TH SarabunPSK"/>
      <family val="2"/>
    </font>
    <font>
      <b/>
      <u/>
      <sz val="12"/>
      <color theme="1"/>
      <name val="TH SarabunPSK"/>
      <family val="2"/>
    </font>
    <font>
      <b/>
      <sz val="11.3"/>
      <color theme="1"/>
      <name val="TH SarabunPSK"/>
      <family val="2"/>
    </font>
    <font>
      <b/>
      <u/>
      <sz val="11.3"/>
      <color theme="1"/>
      <name val="TH SarabunPSK"/>
      <family val="2"/>
    </font>
    <font>
      <b/>
      <sz val="17"/>
      <color rgb="FFFF0000"/>
      <name val="TH SarabunPSK"/>
      <family val="2"/>
    </font>
    <font>
      <b/>
      <sz val="12"/>
      <color rgb="FFFF0000"/>
      <name val="TH SarabunPSK"/>
      <family val="2"/>
    </font>
    <font>
      <b/>
      <u/>
      <sz val="16"/>
      <color theme="1"/>
      <name val="TH SarabunPSK"/>
      <family val="2"/>
    </font>
    <font>
      <sz val="16"/>
      <color rgb="FF00B050"/>
      <name val="TH SarabunPSK"/>
      <family val="2"/>
    </font>
    <font>
      <sz val="16"/>
      <color rgb="FFFF0000"/>
      <name val="TH SarabunPSK"/>
      <family val="2"/>
    </font>
    <font>
      <i/>
      <sz val="16"/>
      <color theme="1"/>
      <name val="TH SarabunPSK"/>
      <family val="2"/>
    </font>
    <font>
      <u/>
      <sz val="16"/>
      <color rgb="FFFF0000"/>
      <name val="TH SarabunPSK"/>
      <family val="2"/>
    </font>
    <font>
      <b/>
      <sz val="16"/>
      <color theme="1"/>
      <name val="TH SarabunPSK"/>
      <family val="2"/>
      <charset val="222"/>
    </font>
    <font>
      <b/>
      <sz val="7"/>
      <color theme="1"/>
      <name val="TH SarabunPSK"/>
      <family val="2"/>
    </font>
    <font>
      <sz val="12"/>
      <color theme="1"/>
      <name val="TH SarabunPSK"/>
      <family val="2"/>
    </font>
    <font>
      <b/>
      <i/>
      <sz val="18"/>
      <name val="TH SarabunPSK"/>
      <family val="2"/>
      <charset val="222"/>
    </font>
    <font>
      <b/>
      <i/>
      <sz val="18"/>
      <name val="JasmineUPC"/>
      <family val="1"/>
    </font>
    <font>
      <b/>
      <i/>
      <u/>
      <sz val="18"/>
      <name val="JasmineUPC"/>
      <family val="1"/>
    </font>
    <font>
      <b/>
      <i/>
      <u/>
      <sz val="22"/>
      <name val="JasmineUPC"/>
      <family val="1"/>
    </font>
    <font>
      <b/>
      <u/>
      <sz val="22"/>
      <name val="TH SarabunPSK"/>
      <family val="2"/>
      <charset val="222"/>
    </font>
    <font>
      <b/>
      <u/>
      <sz val="22"/>
      <color theme="1"/>
      <name val="TH SarabunPSK"/>
      <family val="2"/>
      <charset val="222"/>
    </font>
    <font>
      <b/>
      <i/>
      <u/>
      <sz val="28"/>
      <color theme="4"/>
      <name val="JasmineUPC"/>
      <family val="1"/>
    </font>
    <font>
      <b/>
      <i/>
      <u/>
      <sz val="36"/>
      <color theme="4"/>
      <name val="JasmineUPC"/>
      <family val="1"/>
    </font>
    <font>
      <b/>
      <i/>
      <sz val="26"/>
      <color theme="1"/>
      <name val="JasmineUPC"/>
      <family val="1"/>
    </font>
    <font>
      <sz val="16"/>
      <color theme="7"/>
      <name val="TH SarabunPSK"/>
      <family val="2"/>
    </font>
    <font>
      <b/>
      <sz val="8"/>
      <color theme="1"/>
      <name val="TH SarabunPSK"/>
      <family val="2"/>
    </font>
    <font>
      <sz val="10"/>
      <name val="TH SarabunPSK"/>
      <family val="2"/>
    </font>
    <font>
      <sz val="10"/>
      <color indexed="8"/>
      <name val="Tahoma"/>
      <family val="2"/>
    </font>
    <font>
      <sz val="16"/>
      <name val="Angsana New"/>
      <family val="1"/>
    </font>
    <font>
      <sz val="14"/>
      <color indexed="8"/>
      <name val="TH SarabunPSK"/>
      <family val="2"/>
    </font>
    <font>
      <sz val="15"/>
      <name val="TH SarabunPSK"/>
      <family val="2"/>
    </font>
    <font>
      <sz val="16"/>
      <color indexed="8"/>
      <name val="TH SarabunPSK"/>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5999938962981048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4">
    <xf numFmtId="0" fontId="0" fillId="0" borderId="0"/>
    <xf numFmtId="43" fontId="15" fillId="0" borderId="0" applyFont="0" applyFill="0" applyBorder="0" applyAlignment="0" applyProtection="0"/>
    <xf numFmtId="0" fontId="54" fillId="0" borderId="0"/>
    <xf numFmtId="0" fontId="54" fillId="0" borderId="0"/>
  </cellStyleXfs>
  <cellXfs count="179">
    <xf numFmtId="0" fontId="0" fillId="0" borderId="0" xfId="0"/>
    <xf numFmtId="0" fontId="4" fillId="0" borderId="0" xfId="0" applyFont="1" applyAlignment="1">
      <alignment horizontal="center" vertical="center" wrapText="1"/>
    </xf>
    <xf numFmtId="0" fontId="1" fillId="2" borderId="0" xfId="0" applyFont="1" applyFill="1" applyAlignment="1">
      <alignment horizontal="center"/>
    </xf>
    <xf numFmtId="0" fontId="5" fillId="0" borderId="0" xfId="0" applyFont="1" applyAlignment="1">
      <alignment vertical="center" shrinkToFit="1"/>
    </xf>
    <xf numFmtId="0" fontId="7" fillId="2" borderId="0" xfId="0" applyFont="1" applyFill="1" applyAlignment="1">
      <alignment vertical="center" shrinkToFit="1"/>
    </xf>
    <xf numFmtId="0" fontId="8" fillId="2" borderId="0" xfId="0" applyFont="1" applyFill="1" applyAlignment="1">
      <alignment vertical="top" wrapText="1"/>
    </xf>
    <xf numFmtId="0" fontId="5" fillId="2" borderId="0" xfId="0" applyFont="1" applyFill="1" applyAlignment="1">
      <alignment vertical="center" shrinkToFit="1"/>
    </xf>
    <xf numFmtId="0" fontId="8" fillId="2" borderId="0" xfId="0" applyFont="1" applyFill="1" applyAlignment="1">
      <alignment horizontal="center" vertical="top" wrapText="1"/>
    </xf>
    <xf numFmtId="0" fontId="10" fillId="2" borderId="0" xfId="0" applyFont="1" applyFill="1" applyAlignment="1">
      <alignment horizontal="center" vertical="top" wrapText="1"/>
    </xf>
    <xf numFmtId="0" fontId="7" fillId="2" borderId="0" xfId="0" applyFont="1" applyFill="1" applyAlignment="1">
      <alignment horizontal="center" vertical="center" textRotation="90" shrinkToFit="1"/>
    </xf>
    <xf numFmtId="0" fontId="10" fillId="0" borderId="0" xfId="0" applyFont="1"/>
    <xf numFmtId="0" fontId="1" fillId="0" borderId="0" xfId="0" applyFont="1" applyAlignment="1">
      <alignment horizontal="right" vertical="top"/>
    </xf>
    <xf numFmtId="0" fontId="1" fillId="0" borderId="0" xfId="0" applyFont="1"/>
    <xf numFmtId="2" fontId="1" fillId="2" borderId="0" xfId="0" applyNumberFormat="1" applyFont="1" applyFill="1" applyAlignment="1">
      <alignment horizontal="center"/>
    </xf>
    <xf numFmtId="0" fontId="5" fillId="2" borderId="0" xfId="0" applyFont="1" applyFill="1" applyAlignment="1">
      <alignment horizontal="center" vertical="center" shrinkToFit="1"/>
    </xf>
    <xf numFmtId="2" fontId="5" fillId="2" borderId="0" xfId="0" applyNumberFormat="1" applyFont="1" applyFill="1" applyAlignment="1">
      <alignment horizontal="center" vertical="center" shrinkToFit="1"/>
    </xf>
    <xf numFmtId="43" fontId="1" fillId="2" borderId="0" xfId="1" applyFont="1" applyFill="1" applyAlignment="1">
      <alignment horizontal="center"/>
    </xf>
    <xf numFmtId="43" fontId="5" fillId="2" borderId="0" xfId="1" applyFont="1" applyFill="1" applyAlignment="1">
      <alignment horizontal="center" vertical="center" shrinkToFit="1"/>
    </xf>
    <xf numFmtId="0" fontId="5" fillId="0" borderId="0" xfId="0" applyFont="1" applyAlignment="1">
      <alignment horizontal="center" vertical="center" shrinkToFit="1"/>
    </xf>
    <xf numFmtId="0" fontId="13" fillId="0" borderId="0" xfId="0" applyFont="1" applyAlignment="1">
      <alignment vertical="center" shrinkToFit="1"/>
    </xf>
    <xf numFmtId="0" fontId="1" fillId="0" borderId="0" xfId="0" applyFont="1" applyAlignment="1">
      <alignment horizontal="center" vertical="center"/>
    </xf>
    <xf numFmtId="0" fontId="18" fillId="0" borderId="0" xfId="0" applyFont="1" applyAlignment="1">
      <alignment horizontal="center"/>
    </xf>
    <xf numFmtId="188" fontId="16" fillId="0" borderId="0" xfId="0" applyNumberFormat="1" applyFont="1" applyAlignment="1" applyProtection="1">
      <alignment horizontal="center" vertical="center"/>
      <protection locked="0" hidden="1"/>
    </xf>
    <xf numFmtId="0" fontId="13" fillId="0" borderId="0" xfId="0" applyFont="1" applyAlignment="1">
      <alignment horizontal="center" vertical="center" shrinkToFit="1"/>
    </xf>
    <xf numFmtId="0" fontId="6" fillId="0" borderId="0" xfId="0" applyFont="1" applyAlignment="1">
      <alignment vertical="center" shrinkToFit="1"/>
    </xf>
    <xf numFmtId="0" fontId="14" fillId="0" borderId="0" xfId="0" applyFont="1" applyAlignment="1">
      <alignment vertical="center" shrinkToFit="1"/>
    </xf>
    <xf numFmtId="187" fontId="13" fillId="0" borderId="0" xfId="0" applyNumberFormat="1" applyFont="1" applyAlignment="1">
      <alignment vertical="center" shrinkToFit="1"/>
    </xf>
    <xf numFmtId="0" fontId="7" fillId="2" borderId="0" xfId="0" applyFont="1" applyFill="1" applyAlignment="1">
      <alignment horizontal="right" vertical="center" shrinkToFit="1"/>
    </xf>
    <xf numFmtId="0" fontId="3" fillId="2" borderId="0" xfId="0" applyFont="1" applyFill="1" applyAlignment="1" applyProtection="1">
      <alignment horizontal="right" vertical="center"/>
      <protection locked="0" hidden="1"/>
    </xf>
    <xf numFmtId="0" fontId="4" fillId="2" borderId="0" xfId="0" applyFont="1" applyFill="1" applyAlignment="1">
      <alignment horizontal="right" vertical="center" shrinkToFit="1"/>
    </xf>
    <xf numFmtId="3" fontId="16" fillId="2" borderId="0" xfId="1" applyNumberFormat="1" applyFont="1" applyFill="1" applyBorder="1" applyAlignment="1">
      <alignment horizontal="center" vertical="center" wrapText="1"/>
    </xf>
    <xf numFmtId="0" fontId="4" fillId="2" borderId="0" xfId="0" applyFont="1" applyFill="1" applyAlignment="1">
      <alignment horizontal="right" vertical="center"/>
    </xf>
    <xf numFmtId="188" fontId="16" fillId="2" borderId="4" xfId="0" applyNumberFormat="1" applyFont="1" applyFill="1" applyBorder="1" applyAlignment="1" applyProtection="1">
      <alignment vertical="center" shrinkToFit="1"/>
      <protection locked="0" hidden="1"/>
    </xf>
    <xf numFmtId="0" fontId="4" fillId="2" borderId="0" xfId="0" applyFont="1" applyFill="1" applyAlignment="1">
      <alignment horizontal="center" vertical="center"/>
    </xf>
    <xf numFmtId="189" fontId="6" fillId="2" borderId="4" xfId="1" applyNumberFormat="1" applyFont="1" applyFill="1" applyBorder="1" applyAlignment="1">
      <alignment horizontal="center" vertical="center" shrinkToFit="1"/>
    </xf>
    <xf numFmtId="0" fontId="13" fillId="2" borderId="4" xfId="0" applyFont="1" applyFill="1" applyBorder="1" applyAlignment="1">
      <alignment horizontal="right" vertical="center" shrinkToFit="1"/>
    </xf>
    <xf numFmtId="189" fontId="6" fillId="2" borderId="0" xfId="1" applyNumberFormat="1" applyFont="1" applyFill="1" applyBorder="1" applyAlignment="1">
      <alignment horizontal="center" vertical="center" shrinkToFit="1"/>
    </xf>
    <xf numFmtId="0" fontId="6" fillId="2" borderId="4" xfId="0" applyFont="1" applyFill="1" applyBorder="1" applyAlignment="1">
      <alignment horizontal="center"/>
    </xf>
    <xf numFmtId="0" fontId="6" fillId="2" borderId="4" xfId="0" applyFont="1" applyFill="1" applyBorder="1" applyAlignment="1">
      <alignment horizontal="center" vertical="center" shrinkToFit="1"/>
    </xf>
    <xf numFmtId="189" fontId="19" fillId="2" borderId="4" xfId="1" applyNumberFormat="1" applyFont="1" applyFill="1" applyBorder="1" applyAlignment="1">
      <alignment horizontal="center" vertical="center" shrinkToFit="1"/>
    </xf>
    <xf numFmtId="190" fontId="6" fillId="2" borderId="4" xfId="1" applyNumberFormat="1" applyFont="1" applyFill="1" applyBorder="1" applyAlignment="1">
      <alignment horizontal="center" vertical="center" shrinkToFit="1"/>
    </xf>
    <xf numFmtId="190" fontId="6" fillId="2" borderId="0" xfId="1" applyNumberFormat="1" applyFont="1" applyFill="1" applyBorder="1" applyAlignment="1">
      <alignment horizontal="center" vertical="center" shrinkToFit="1"/>
    </xf>
    <xf numFmtId="0" fontId="12" fillId="2" borderId="0" xfId="0" applyFont="1" applyFill="1" applyAlignment="1">
      <alignment horizontal="center" shrinkToFit="1"/>
    </xf>
    <xf numFmtId="3" fontId="6" fillId="2" borderId="4" xfId="1" applyNumberFormat="1" applyFont="1" applyFill="1" applyBorder="1" applyAlignment="1">
      <alignment horizontal="center" vertical="center" shrinkToFit="1"/>
    </xf>
    <xf numFmtId="191" fontId="6" fillId="2" borderId="4" xfId="0" applyNumberFormat="1" applyFont="1" applyFill="1" applyBorder="1" applyAlignment="1">
      <alignment horizontal="center" vertical="center" shrinkToFit="1"/>
    </xf>
    <xf numFmtId="0" fontId="21" fillId="2" borderId="4" xfId="0" applyFont="1" applyFill="1" applyBorder="1" applyAlignment="1">
      <alignment horizontal="right" vertical="center" shrinkToFit="1"/>
    </xf>
    <xf numFmtId="191" fontId="27" fillId="2" borderId="4" xfId="0" applyNumberFormat="1" applyFont="1" applyFill="1" applyBorder="1" applyAlignment="1">
      <alignment vertical="center" shrinkToFit="1"/>
    </xf>
    <xf numFmtId="0" fontId="13" fillId="2" borderId="0" xfId="0" applyFont="1" applyFill="1" applyAlignment="1">
      <alignment vertical="center" shrinkToFit="1"/>
    </xf>
    <xf numFmtId="0" fontId="18" fillId="2" borderId="0" xfId="0" applyFont="1" applyFill="1" applyAlignment="1">
      <alignment vertical="top"/>
    </xf>
    <xf numFmtId="43" fontId="1" fillId="2" borderId="0" xfId="1" applyFont="1" applyFill="1" applyAlignment="1" applyProtection="1">
      <alignment horizontal="center"/>
    </xf>
    <xf numFmtId="0" fontId="1" fillId="2" borderId="0" xfId="0" applyFont="1" applyFill="1" applyAlignment="1">
      <alignment horizontal="center" vertical="center"/>
    </xf>
    <xf numFmtId="0" fontId="30" fillId="2" borderId="0" xfId="0" applyFont="1" applyFill="1" applyAlignment="1">
      <alignment horizontal="right" vertical="center" shrinkToFit="1"/>
    </xf>
    <xf numFmtId="0" fontId="26" fillId="2" borderId="0" xfId="0" applyFont="1" applyFill="1" applyAlignment="1">
      <alignment horizontal="right" vertical="center" wrapText="1"/>
    </xf>
    <xf numFmtId="43" fontId="5" fillId="2" borderId="0" xfId="1" applyFont="1" applyFill="1" applyAlignment="1" applyProtection="1">
      <alignment horizontal="center" vertical="center" shrinkToFit="1"/>
    </xf>
    <xf numFmtId="0" fontId="26" fillId="2" borderId="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5"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4"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187" fontId="5" fillId="0" borderId="4" xfId="0" applyNumberFormat="1" applyFont="1" applyBorder="1" applyAlignment="1" applyProtection="1">
      <alignment vertical="center" shrinkToFit="1"/>
      <protection locked="0"/>
    </xf>
    <xf numFmtId="2" fontId="5" fillId="0" borderId="4" xfId="0" applyNumberFormat="1" applyFont="1" applyBorder="1" applyAlignment="1" applyProtection="1">
      <alignment horizontal="center" vertical="center" shrinkToFit="1"/>
      <protection locked="0"/>
    </xf>
    <xf numFmtId="43" fontId="5" fillId="0" borderId="4" xfId="1" applyFont="1" applyBorder="1" applyAlignment="1" applyProtection="1">
      <alignment horizontal="center" vertical="center" shrinkToFit="1"/>
      <protection locked="0"/>
    </xf>
    <xf numFmtId="49" fontId="5" fillId="0" borderId="4" xfId="0" applyNumberFormat="1" applyFont="1" applyBorder="1" applyAlignment="1" applyProtection="1">
      <alignment vertical="center" shrinkToFit="1"/>
      <protection locked="0"/>
    </xf>
    <xf numFmtId="1" fontId="5" fillId="0" borderId="4"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49" fontId="5"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2" fontId="5" fillId="0" borderId="0" xfId="0" applyNumberFormat="1" applyFont="1" applyAlignment="1" applyProtection="1">
      <alignment horizontal="center" vertical="center" shrinkToFit="1"/>
      <protection locked="0"/>
    </xf>
    <xf numFmtId="43" fontId="5" fillId="0" borderId="0" xfId="1" applyFont="1" applyAlignment="1" applyProtection="1">
      <alignment horizontal="center" vertical="center" shrinkToFit="1"/>
      <protection locked="0"/>
    </xf>
    <xf numFmtId="1" fontId="5" fillId="0" borderId="0" xfId="0" applyNumberFormat="1" applyFont="1" applyAlignment="1" applyProtection="1">
      <alignment horizontal="center" vertical="center" shrinkToFit="1"/>
      <protection locked="0"/>
    </xf>
    <xf numFmtId="0" fontId="8" fillId="2" borderId="0" xfId="0" applyFont="1" applyFill="1" applyAlignment="1">
      <alignment horizontal="center"/>
    </xf>
    <xf numFmtId="0" fontId="17" fillId="2" borderId="0" xfId="0" applyFont="1" applyFill="1" applyAlignment="1">
      <alignment vertical="center" wrapText="1"/>
    </xf>
    <xf numFmtId="188" fontId="16" fillId="2" borderId="0" xfId="0" applyNumberFormat="1" applyFont="1" applyFill="1" applyAlignment="1" applyProtection="1">
      <alignment vertical="center" shrinkToFit="1"/>
      <protection locked="0" hidden="1"/>
    </xf>
    <xf numFmtId="2" fontId="4"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24" fillId="0" borderId="0" xfId="0" applyFont="1" applyProtection="1">
      <protection locked="0"/>
    </xf>
    <xf numFmtId="0" fontId="25" fillId="0" borderId="4" xfId="0" applyFont="1" applyBorder="1" applyAlignment="1" applyProtection="1">
      <alignment horizontal="center" vertical="center"/>
      <protection locked="0"/>
    </xf>
    <xf numFmtId="0" fontId="25" fillId="0" borderId="4"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shrinkToFit="1"/>
      <protection locked="0"/>
    </xf>
    <xf numFmtId="0" fontId="25" fillId="0" borderId="0" xfId="0" applyFont="1" applyAlignment="1" applyProtection="1">
      <alignment horizontal="center" vertical="center"/>
      <protection locked="0"/>
    </xf>
    <xf numFmtId="0" fontId="25" fillId="2" borderId="4" xfId="0" applyFont="1" applyFill="1" applyBorder="1" applyAlignment="1">
      <alignment horizontal="center" vertical="center" wrapText="1"/>
    </xf>
    <xf numFmtId="3" fontId="16" fillId="0" borderId="4" xfId="1" applyNumberFormat="1" applyFont="1" applyFill="1" applyBorder="1" applyAlignment="1" applyProtection="1">
      <alignment horizontal="center" vertical="center" shrinkToFit="1"/>
      <protection locked="0"/>
    </xf>
    <xf numFmtId="1" fontId="6" fillId="5" borderId="4" xfId="0" applyNumberFormat="1" applyFont="1" applyFill="1" applyBorder="1" applyAlignment="1">
      <alignment horizontal="center" vertical="center" shrinkToFit="1"/>
    </xf>
    <xf numFmtId="0" fontId="6" fillId="5" borderId="4" xfId="0" applyFont="1" applyFill="1" applyBorder="1" applyAlignment="1">
      <alignment horizontal="center" vertical="center" shrinkToFit="1"/>
    </xf>
    <xf numFmtId="2" fontId="40" fillId="2" borderId="1" xfId="0" applyNumberFormat="1" applyFont="1" applyFill="1" applyBorder="1" applyAlignment="1">
      <alignment horizontal="center" vertical="center" wrapText="1"/>
    </xf>
    <xf numFmtId="0" fontId="40" fillId="2" borderId="4" xfId="0" applyFont="1" applyFill="1" applyBorder="1" applyAlignment="1">
      <alignment horizontal="center" vertical="center" wrapText="1" shrinkToFit="1"/>
    </xf>
    <xf numFmtId="187" fontId="2" fillId="2" borderId="2"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5" fillId="0" borderId="4" xfId="0" applyFont="1" applyBorder="1" applyAlignment="1" applyProtection="1">
      <alignment horizontal="center"/>
      <protection locked="0"/>
    </xf>
    <xf numFmtId="0" fontId="5" fillId="0" borderId="4" xfId="0" applyFont="1" applyBorder="1" applyProtection="1">
      <protection locked="0"/>
    </xf>
    <xf numFmtId="0" fontId="5" fillId="0" borderId="4" xfId="0" applyFont="1" applyBorder="1" applyAlignment="1" applyProtection="1">
      <alignment shrinkToFit="1"/>
      <protection locked="0"/>
    </xf>
    <xf numFmtId="0" fontId="5" fillId="2" borderId="4" xfId="0" applyFont="1" applyFill="1" applyBorder="1" applyAlignment="1">
      <alignment horizontal="center"/>
    </xf>
    <xf numFmtId="0" fontId="5"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shrinkToFit="1"/>
      <protection locked="0"/>
    </xf>
    <xf numFmtId="0" fontId="26" fillId="2" borderId="0" xfId="0" applyFont="1" applyFill="1" applyAlignment="1" applyProtection="1">
      <alignment vertical="center" shrinkToFit="1"/>
      <protection locked="0"/>
    </xf>
    <xf numFmtId="0" fontId="52" fillId="2" borderId="0" xfId="0" applyFont="1" applyFill="1" applyAlignment="1">
      <alignment vertical="center" shrinkToFit="1"/>
    </xf>
    <xf numFmtId="188" fontId="16" fillId="3" borderId="4" xfId="0" applyNumberFormat="1" applyFont="1" applyFill="1" applyBorder="1" applyAlignment="1" applyProtection="1">
      <alignment vertical="center" shrinkToFit="1"/>
      <protection locked="0"/>
    </xf>
    <xf numFmtId="0" fontId="16" fillId="3" borderId="4" xfId="0" applyFont="1" applyFill="1" applyBorder="1" applyAlignment="1" applyProtection="1">
      <alignment horizontal="center" vertical="center" shrinkToFit="1"/>
      <protection locked="0"/>
    </xf>
    <xf numFmtId="3" fontId="16" fillId="2" borderId="4" xfId="1" applyNumberFormat="1" applyFont="1" applyFill="1" applyBorder="1" applyAlignment="1">
      <alignment horizontal="center" vertical="center" shrinkToFit="1"/>
    </xf>
    <xf numFmtId="191" fontId="20" fillId="2" borderId="0" xfId="0" applyNumberFormat="1" applyFont="1" applyFill="1" applyAlignment="1">
      <alignment vertical="center" shrinkToFit="1"/>
    </xf>
    <xf numFmtId="0" fontId="55" fillId="3" borderId="4" xfId="3" applyFont="1" applyFill="1" applyBorder="1" applyAlignment="1">
      <alignment vertical="center" shrinkToFit="1"/>
    </xf>
    <xf numFmtId="2" fontId="27" fillId="0" borderId="4" xfId="0" applyNumberFormat="1" applyFont="1" applyBorder="1" applyAlignment="1" applyProtection="1">
      <alignment horizontal="center" vertical="center" shrinkToFit="1"/>
      <protection locked="0"/>
    </xf>
    <xf numFmtId="0" fontId="19" fillId="0" borderId="1" xfId="0" applyFont="1" applyBorder="1"/>
    <xf numFmtId="0" fontId="19" fillId="0" borderId="1" xfId="0" applyFont="1" applyBorder="1" applyAlignment="1">
      <alignment horizontal="left"/>
    </xf>
    <xf numFmtId="0" fontId="19" fillId="0" borderId="4" xfId="0" applyFont="1" applyBorder="1" applyAlignment="1">
      <alignment vertical="center"/>
    </xf>
    <xf numFmtId="1" fontId="19" fillId="0" borderId="1" xfId="0" applyNumberFormat="1" applyFont="1" applyBorder="1" applyAlignment="1">
      <alignment horizontal="left" vertical="center" shrinkToFit="1"/>
    </xf>
    <xf numFmtId="1" fontId="19" fillId="0" borderId="4" xfId="0" applyNumberFormat="1" applyFont="1" applyBorder="1" applyAlignment="1">
      <alignment horizontal="left" vertical="center" shrinkToFit="1"/>
    </xf>
    <xf numFmtId="0" fontId="19" fillId="3" borderId="11" xfId="3" applyFont="1" applyFill="1" applyBorder="1" applyAlignment="1">
      <alignment vertical="center" shrinkToFit="1"/>
    </xf>
    <xf numFmtId="0" fontId="19" fillId="3" borderId="1" xfId="3" applyFont="1" applyFill="1" applyBorder="1" applyAlignment="1">
      <alignment vertical="center" shrinkToFit="1"/>
    </xf>
    <xf numFmtId="0" fontId="19" fillId="3" borderId="4" xfId="3" applyFont="1" applyFill="1" applyBorder="1" applyAlignment="1">
      <alignment vertical="center" shrinkToFit="1"/>
    </xf>
    <xf numFmtId="192" fontId="56" fillId="0" borderId="4" xfId="2" applyNumberFormat="1" applyFont="1" applyBorder="1" applyAlignment="1" applyProtection="1">
      <alignment shrinkToFit="1"/>
      <protection locked="0"/>
    </xf>
    <xf numFmtId="3" fontId="57" fillId="0" borderId="4" xfId="1" applyNumberFormat="1" applyFont="1" applyFill="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192" fontId="58" fillId="0" borderId="4" xfId="2" applyNumberFormat="1" applyFont="1" applyBorder="1" applyAlignment="1" applyProtection="1">
      <alignment shrinkToFit="1"/>
      <protection locked="0"/>
    </xf>
    <xf numFmtId="0" fontId="53" fillId="0" borderId="1" xfId="0" applyFont="1" applyBorder="1" applyAlignment="1" applyProtection="1">
      <alignment horizontal="center" vertical="center" wrapText="1" shrinkToFit="1"/>
      <protection locked="0"/>
    </xf>
    <xf numFmtId="0" fontId="53" fillId="0" borderId="3" xfId="0" applyFont="1" applyBorder="1" applyAlignment="1" applyProtection="1">
      <alignment horizontal="center" vertical="center" wrapText="1" shrinkToFit="1"/>
      <protection locked="0"/>
    </xf>
    <xf numFmtId="0" fontId="42" fillId="2" borderId="0" xfId="0" applyFont="1" applyFill="1" applyAlignment="1">
      <alignment horizontal="left" wrapText="1"/>
    </xf>
    <xf numFmtId="0" fontId="7" fillId="2" borderId="0" xfId="0" applyFont="1" applyFill="1" applyAlignment="1">
      <alignment horizontal="right" vertical="center" shrinkToFit="1"/>
    </xf>
    <xf numFmtId="0" fontId="5" fillId="3" borderId="4" xfId="0" applyFont="1" applyFill="1" applyBorder="1" applyAlignment="1">
      <alignment horizontal="center" vertical="center" shrinkToFit="1"/>
    </xf>
    <xf numFmtId="0" fontId="26" fillId="2" borderId="0" xfId="0" applyFont="1" applyFill="1" applyAlignment="1">
      <alignment horizontal="right" vertical="center"/>
    </xf>
    <xf numFmtId="0" fontId="13" fillId="0" borderId="0" xfId="0" applyFont="1" applyAlignment="1">
      <alignment horizontal="left" vertical="center" shrinkToFit="1"/>
    </xf>
    <xf numFmtId="2" fontId="4" fillId="5" borderId="4" xfId="0" applyNumberFormat="1"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13" fillId="2" borderId="4" xfId="0" applyFont="1" applyFill="1" applyBorder="1" applyAlignment="1">
      <alignment vertical="center" shrinkToFit="1"/>
    </xf>
    <xf numFmtId="0" fontId="12" fillId="5" borderId="4" xfId="0" applyFont="1" applyFill="1" applyBorder="1" applyAlignment="1">
      <alignment horizontal="center" vertical="center" shrinkToFit="1"/>
    </xf>
    <xf numFmtId="0" fontId="13" fillId="2" borderId="4" xfId="0" applyFont="1" applyFill="1" applyBorder="1" applyAlignment="1">
      <alignment horizontal="right" vertical="center" shrinkToFit="1"/>
    </xf>
    <xf numFmtId="0" fontId="13" fillId="2" borderId="4" xfId="0" applyFont="1" applyFill="1" applyBorder="1" applyAlignment="1">
      <alignment horizontal="left" shrinkToFit="1"/>
    </xf>
    <xf numFmtId="0" fontId="13" fillId="2" borderId="3" xfId="0" applyFont="1" applyFill="1" applyBorder="1" applyAlignment="1">
      <alignment horizontal="right" vertical="center" shrinkToFit="1"/>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22" fillId="2" borderId="0" xfId="0" applyFont="1" applyFill="1" applyAlignment="1">
      <alignment horizontal="center" vertical="center"/>
    </xf>
    <xf numFmtId="0" fontId="22" fillId="2" borderId="7" xfId="0" applyFont="1" applyFill="1" applyBorder="1" applyAlignment="1">
      <alignment horizontal="center" vertical="center"/>
    </xf>
    <xf numFmtId="0" fontId="16" fillId="2" borderId="1" xfId="0" applyFont="1" applyFill="1" applyBorder="1" applyAlignment="1" applyProtection="1">
      <alignment horizontal="center" vertical="center" shrinkToFit="1"/>
      <protection locked="0" hidden="1"/>
    </xf>
    <xf numFmtId="0" fontId="16" fillId="2" borderId="3" xfId="0" applyFont="1" applyFill="1" applyBorder="1" applyAlignment="1" applyProtection="1">
      <alignment horizontal="center" vertical="center" shrinkToFit="1"/>
      <protection locked="0" hidden="1"/>
    </xf>
    <xf numFmtId="0" fontId="3" fillId="2" borderId="0" xfId="0" applyFont="1" applyFill="1" applyAlignment="1">
      <alignment horizontal="right" vertical="center"/>
    </xf>
    <xf numFmtId="0" fontId="19" fillId="2" borderId="4" xfId="0" applyFont="1" applyFill="1" applyBorder="1" applyAlignment="1">
      <alignment horizontal="center" vertical="center" shrinkToFit="1"/>
    </xf>
    <xf numFmtId="0" fontId="17" fillId="2" borderId="0" xfId="0" applyFont="1" applyFill="1" applyAlignment="1">
      <alignment horizontal="right" vertical="center" wrapText="1"/>
    </xf>
    <xf numFmtId="0" fontId="13" fillId="2" borderId="5" xfId="0" applyFont="1" applyFill="1" applyBorder="1" applyAlignment="1">
      <alignment vertical="center" shrinkToFit="1"/>
    </xf>
    <xf numFmtId="0" fontId="39" fillId="5" borderId="2" xfId="0" applyFont="1" applyFill="1" applyBorder="1" applyAlignment="1">
      <alignment horizontal="center" vertical="center" shrinkToFit="1"/>
    </xf>
    <xf numFmtId="0" fontId="39" fillId="5" borderId="3" xfId="0" applyFont="1" applyFill="1" applyBorder="1" applyAlignment="1">
      <alignment horizontal="center" vertical="center" shrinkToFit="1"/>
    </xf>
    <xf numFmtId="49" fontId="13" fillId="2" borderId="4" xfId="0" applyNumberFormat="1" applyFont="1" applyFill="1" applyBorder="1" applyAlignment="1">
      <alignment horizontal="right"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4" fillId="4" borderId="9" xfId="0" applyFont="1" applyFill="1" applyBorder="1" applyAlignment="1">
      <alignment horizontal="center" vertical="center" textRotation="90" shrinkToFit="1"/>
    </xf>
    <xf numFmtId="0" fontId="4" fillId="4" borderId="10" xfId="0" applyFont="1" applyFill="1" applyBorder="1" applyAlignment="1">
      <alignment horizontal="center" vertical="center" textRotation="90" shrinkToFit="1"/>
    </xf>
    <xf numFmtId="0" fontId="4" fillId="4" borderId="5" xfId="0" applyFont="1" applyFill="1" applyBorder="1" applyAlignment="1">
      <alignment horizontal="center" vertical="center" textRotation="90" shrinkToFit="1"/>
    </xf>
    <xf numFmtId="0" fontId="3" fillId="6" borderId="1" xfId="0" applyFont="1" applyFill="1" applyBorder="1" applyAlignment="1">
      <alignment horizontal="center" vertical="center" shrinkToFit="1"/>
    </xf>
    <xf numFmtId="0" fontId="3" fillId="6" borderId="2"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9" fillId="6" borderId="1" xfId="0" applyFont="1" applyFill="1" applyBorder="1" applyAlignment="1">
      <alignment horizontal="center" vertical="center" shrinkToFit="1"/>
    </xf>
    <xf numFmtId="0" fontId="39" fillId="6" borderId="2" xfId="0" applyFont="1" applyFill="1" applyBorder="1" applyAlignment="1">
      <alignment horizontal="center" vertical="center" shrinkToFit="1"/>
    </xf>
    <xf numFmtId="0" fontId="39" fillId="6" borderId="3" xfId="0" applyFont="1" applyFill="1" applyBorder="1" applyAlignment="1">
      <alignment horizontal="center" vertical="center" shrinkToFit="1"/>
    </xf>
    <xf numFmtId="0" fontId="4" fillId="6" borderId="9" xfId="0" applyFont="1" applyFill="1" applyBorder="1" applyAlignment="1">
      <alignment horizontal="center" vertical="center" textRotation="90" shrinkToFit="1"/>
    </xf>
    <xf numFmtId="0" fontId="4" fillId="6" borderId="10" xfId="0" applyFont="1" applyFill="1" applyBorder="1" applyAlignment="1">
      <alignment horizontal="center" vertical="center" textRotation="90" shrinkToFit="1"/>
    </xf>
    <xf numFmtId="0" fontId="4" fillId="6" borderId="5" xfId="0" applyFont="1" applyFill="1" applyBorder="1" applyAlignment="1">
      <alignment horizontal="center" vertical="center" textRotation="90" shrinkToFit="1"/>
    </xf>
    <xf numFmtId="0" fontId="3" fillId="4" borderId="4"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14" fillId="2" borderId="0" xfId="0" applyFont="1" applyFill="1" applyAlignment="1">
      <alignment horizontal="left" vertical="center" shrinkToFit="1"/>
    </xf>
    <xf numFmtId="0" fontId="26" fillId="4" borderId="6" xfId="0" applyFont="1" applyFill="1" applyBorder="1" applyAlignment="1">
      <alignment horizontal="left" vertical="center" wrapText="1" shrinkToFit="1"/>
    </xf>
    <xf numFmtId="0" fontId="2" fillId="4" borderId="6" xfId="0" applyFont="1" applyFill="1" applyBorder="1" applyAlignment="1">
      <alignment horizontal="left" vertical="center" wrapText="1" shrinkToFit="1"/>
    </xf>
    <xf numFmtId="0" fontId="2" fillId="4" borderId="0" xfId="0" applyFont="1" applyFill="1" applyAlignment="1">
      <alignment horizontal="left" vertical="center" wrapText="1" shrinkToFit="1"/>
    </xf>
    <xf numFmtId="0" fontId="4" fillId="5" borderId="4" xfId="0" applyFont="1" applyFill="1" applyBorder="1" applyAlignment="1">
      <alignment horizontal="center" vertical="center" textRotation="90" shrinkToFit="1"/>
    </xf>
    <xf numFmtId="0" fontId="3" fillId="5" borderId="4"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6" fillId="2" borderId="8" xfId="0" applyFont="1" applyFill="1" applyBorder="1" applyAlignment="1" applyProtection="1">
      <alignment horizontal="left" vertical="top" wrapText="1"/>
      <protection locked="0"/>
    </xf>
    <xf numFmtId="0" fontId="50" fillId="2" borderId="0" xfId="0" applyFont="1" applyFill="1" applyAlignment="1" applyProtection="1">
      <alignment horizontal="center"/>
      <protection locked="0"/>
    </xf>
  </cellXfs>
  <cellStyles count="4">
    <cellStyle name="Normal_Sheet1" xfId="3" xr:uid="{00000000-0005-0000-0000-000000000000}"/>
    <cellStyle name="จุลภาค" xfId="1" builtinId="3"/>
    <cellStyle name="ปกติ" xfId="0" builtinId="0"/>
    <cellStyle name="ปกติ_Sheet1" xfId="2" xr:uid="{00000000-0005-0000-0000-000003000000}"/>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48418</xdr:colOff>
      <xdr:row>1</xdr:row>
      <xdr:rowOff>24709</xdr:rowOff>
    </xdr:from>
    <xdr:to>
      <xdr:col>12</xdr:col>
      <xdr:colOff>357401</xdr:colOff>
      <xdr:row>1</xdr:row>
      <xdr:rowOff>278853</xdr:rowOff>
    </xdr:to>
    <xdr:sp macro="" textlink="">
      <xdr:nvSpPr>
        <xdr:cNvPr id="7" name="Text Box 6">
          <a:extLst>
            <a:ext uri="{FF2B5EF4-FFF2-40B4-BE49-F238E27FC236}">
              <a16:creationId xmlns:a16="http://schemas.microsoft.com/office/drawing/2014/main" id="{D2EFAA59-1237-4938-9C1A-BDA2D203FBA6}"/>
            </a:ext>
          </a:extLst>
        </xdr:cNvPr>
        <xdr:cNvSpPr txBox="1">
          <a:spLocks noChangeArrowheads="1"/>
        </xdr:cNvSpPr>
      </xdr:nvSpPr>
      <xdr:spPr bwMode="auto">
        <a:xfrm>
          <a:off x="9084468" y="81859"/>
          <a:ext cx="1197983" cy="254144"/>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000" b="1" i="0" strike="noStrike">
              <a:solidFill>
                <a:schemeClr val="accent1"/>
              </a:solidFill>
              <a:latin typeface="JasmineUPC" panose="02020603050405020304" pitchFamily="18" charset="-34"/>
              <a:cs typeface="JasmineUPC" panose="02020603050405020304" pitchFamily="18" charset="-34"/>
            </a:rPr>
            <a:t>แบบฟอร์มเก็บข้อมูล</a:t>
          </a:r>
          <a:r>
            <a:rPr lang="en-US" sz="1000" b="1" i="0" strike="noStrike">
              <a:solidFill>
                <a:schemeClr val="accent1"/>
              </a:solidFill>
              <a:latin typeface="JasmineUPC" panose="02020603050405020304" pitchFamily="18" charset="-34"/>
              <a:cs typeface="JasmineUPC" panose="02020603050405020304" pitchFamily="18" charset="-34"/>
            </a:rPr>
            <a:t>HRD</a:t>
          </a:r>
          <a:endParaRPr lang="th-TH" sz="10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twoCellAnchor>
    <xdr:from>
      <xdr:col>0</xdr:col>
      <xdr:colOff>120650</xdr:colOff>
      <xdr:row>1</xdr:row>
      <xdr:rowOff>12700</xdr:rowOff>
    </xdr:from>
    <xdr:to>
      <xdr:col>1</xdr:col>
      <xdr:colOff>584200</xdr:colOff>
      <xdr:row>4</xdr:row>
      <xdr:rowOff>6350</xdr:rowOff>
    </xdr:to>
    <xdr:sp macro="" textlink="">
      <xdr:nvSpPr>
        <xdr:cNvPr id="3" name="TextBox 2">
          <a:extLst>
            <a:ext uri="{FF2B5EF4-FFF2-40B4-BE49-F238E27FC236}">
              <a16:creationId xmlns:a16="http://schemas.microsoft.com/office/drawing/2014/main" id="{A4E61674-71F3-488A-AA65-748849F9809E}"/>
            </a:ext>
          </a:extLst>
        </xdr:cNvPr>
        <xdr:cNvSpPr txBox="1"/>
      </xdr:nvSpPr>
      <xdr:spPr>
        <a:xfrm>
          <a:off x="120650" y="69850"/>
          <a:ext cx="704850" cy="6794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100" b="1" i="1">
              <a:solidFill>
                <a:srgbClr val="FF0000"/>
              </a:solidFill>
              <a:latin typeface="TH SarabunPSK" panose="020B0500040200020003" pitchFamily="34" charset="-34"/>
              <a:cs typeface="TH SarabunPSK" panose="020B0500040200020003" pitchFamily="34" charset="-34"/>
            </a:rPr>
            <a:t>*กรอกข้อมูลเฉพาะช่องขาวเท่านั้น*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xdr:colOff>
      <xdr:row>0</xdr:row>
      <xdr:rowOff>111126</xdr:rowOff>
    </xdr:from>
    <xdr:to>
      <xdr:col>2</xdr:col>
      <xdr:colOff>666750</xdr:colOff>
      <xdr:row>0</xdr:row>
      <xdr:rowOff>404814</xdr:rowOff>
    </xdr:to>
    <xdr:sp macro="" textlink="">
      <xdr:nvSpPr>
        <xdr:cNvPr id="3" name="TextBox 2">
          <a:extLst>
            <a:ext uri="{FF2B5EF4-FFF2-40B4-BE49-F238E27FC236}">
              <a16:creationId xmlns:a16="http://schemas.microsoft.com/office/drawing/2014/main" id="{23F3756B-EC70-47D5-AF6B-5D0080AFCB27}"/>
            </a:ext>
          </a:extLst>
        </xdr:cNvPr>
        <xdr:cNvSpPr txBox="1"/>
      </xdr:nvSpPr>
      <xdr:spPr>
        <a:xfrm>
          <a:off x="55562" y="111126"/>
          <a:ext cx="2309813" cy="2936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b="1" i="1">
              <a:solidFill>
                <a:srgbClr val="FF0000"/>
              </a:solidFill>
              <a:latin typeface="TH SarabunPSK" panose="020B0500040200020003" pitchFamily="34" charset="-34"/>
              <a:cs typeface="TH SarabunPSK" panose="020B0500040200020003" pitchFamily="34" charset="-34"/>
            </a:rPr>
            <a:t>*โปรแกรมอัตโนมัติ ไม่ต้องกรอกข้อมูล* </a:t>
          </a:r>
        </a:p>
      </xdr:txBody>
    </xdr:sp>
    <xdr:clientData/>
  </xdr:twoCellAnchor>
  <xdr:twoCellAnchor editAs="oneCell">
    <xdr:from>
      <xdr:col>10</xdr:col>
      <xdr:colOff>587376</xdr:colOff>
      <xdr:row>0</xdr:row>
      <xdr:rowOff>95250</xdr:rowOff>
    </xdr:from>
    <xdr:to>
      <xdr:col>12</xdr:col>
      <xdr:colOff>491547</xdr:colOff>
      <xdr:row>0</xdr:row>
      <xdr:rowOff>341313</xdr:rowOff>
    </xdr:to>
    <xdr:sp macro="" textlink="">
      <xdr:nvSpPr>
        <xdr:cNvPr id="5" name="Text Box 6">
          <a:extLst>
            <a:ext uri="{FF2B5EF4-FFF2-40B4-BE49-F238E27FC236}">
              <a16:creationId xmlns:a16="http://schemas.microsoft.com/office/drawing/2014/main" id="{3D2D4C4A-BF7A-4F72-80EF-7DE7FCDC2382}"/>
            </a:ext>
          </a:extLst>
        </xdr:cNvPr>
        <xdr:cNvSpPr txBox="1">
          <a:spLocks noChangeArrowheads="1"/>
        </xdr:cNvSpPr>
      </xdr:nvSpPr>
      <xdr:spPr bwMode="auto">
        <a:xfrm>
          <a:off x="8913814" y="95250"/>
          <a:ext cx="1245608" cy="246063"/>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200" b="1" i="0" strike="noStrike">
              <a:solidFill>
                <a:schemeClr val="accent1"/>
              </a:solidFill>
              <a:latin typeface="JasmineUPC" panose="02020603050405020304" pitchFamily="18" charset="-34"/>
              <a:cs typeface="JasmineUPC" panose="02020603050405020304" pitchFamily="18" charset="-34"/>
            </a:rPr>
            <a:t>แบบฟอร์มสรุปผล</a:t>
          </a:r>
          <a:r>
            <a:rPr lang="en-US" sz="1200" b="1" i="0" strike="noStrike">
              <a:solidFill>
                <a:schemeClr val="accent1"/>
              </a:solidFill>
              <a:latin typeface="JasmineUPC" panose="02020603050405020304" pitchFamily="18" charset="-34"/>
              <a:cs typeface="JasmineUPC" panose="02020603050405020304" pitchFamily="18" charset="-34"/>
            </a:rPr>
            <a:t>HRD</a:t>
          </a:r>
          <a:endParaRPr lang="th-TH" sz="12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88"/>
  <sheetViews>
    <sheetView showGridLines="0" tabSelected="1" zoomScale="140" zoomScaleNormal="140" zoomScaleSheetLayoutView="90" zoomScalePageLayoutView="120" workbookViewId="0">
      <pane xSplit="4" ySplit="7" topLeftCell="E165" activePane="bottomRight" state="frozenSplit"/>
      <selection pane="topRight" activeCell="E1" sqref="E1"/>
      <selection pane="bottomLeft" activeCell="A8" sqref="A8"/>
      <selection pane="bottomRight" activeCell="H8" sqref="H8:H168"/>
    </sheetView>
  </sheetViews>
  <sheetFormatPr defaultColWidth="9" defaultRowHeight="21.9" customHeight="1" x14ac:dyDescent="0.25"/>
  <cols>
    <col min="1" max="1" width="3.09765625" style="68" customWidth="1"/>
    <col min="2" max="2" width="26.69921875" style="69" bestFit="1" customWidth="1"/>
    <col min="3" max="3" width="11.09765625" style="70" customWidth="1"/>
    <col min="4" max="4" width="8.09765625" style="70" customWidth="1"/>
    <col min="5" max="5" width="21" style="70" customWidth="1"/>
    <col min="6" max="6" width="13.59765625" style="70" customWidth="1"/>
    <col min="7" max="7" width="14.8984375" style="70" customWidth="1"/>
    <col min="8" max="8" width="8.19921875" style="68" customWidth="1"/>
    <col min="9" max="9" width="7" style="70" customWidth="1"/>
    <col min="10" max="10" width="7" style="71" customWidth="1"/>
    <col min="11" max="11" width="6" style="72" customWidth="1"/>
    <col min="12" max="12" width="5.59765625" style="68" customWidth="1"/>
    <col min="13" max="13" width="5.69921875" style="73" customWidth="1"/>
    <col min="14" max="14" width="7.3984375" style="3" customWidth="1"/>
    <col min="15" max="16384" width="9" style="3"/>
  </cols>
  <sheetData>
    <row r="1" spans="1:15" s="12" customFormat="1" ht="4.5" customHeight="1" x14ac:dyDescent="0.45">
      <c r="A1" s="48"/>
      <c r="B1" s="48"/>
      <c r="C1" s="48"/>
      <c r="D1" s="48"/>
      <c r="E1" s="48"/>
      <c r="F1" s="48"/>
      <c r="G1" s="48"/>
      <c r="H1" s="48"/>
      <c r="I1" s="48"/>
      <c r="J1" s="48"/>
      <c r="K1" s="48"/>
      <c r="L1" s="48"/>
      <c r="M1" s="48"/>
      <c r="N1" s="10"/>
      <c r="O1" s="11"/>
    </row>
    <row r="2" spans="1:15" s="12" customFormat="1" ht="27.75" customHeight="1" x14ac:dyDescent="0.55000000000000004">
      <c r="A2" s="7"/>
      <c r="B2" s="31" t="s">
        <v>54</v>
      </c>
      <c r="C2" s="120" t="s">
        <v>93</v>
      </c>
      <c r="D2" s="121"/>
      <c r="E2" s="122" t="s">
        <v>72</v>
      </c>
      <c r="F2" s="122"/>
      <c r="G2" s="122"/>
      <c r="H2" s="122"/>
      <c r="I2" s="122"/>
      <c r="J2" s="122"/>
      <c r="K2" s="122"/>
      <c r="L2" s="122"/>
      <c r="M2" s="122"/>
    </row>
    <row r="3" spans="1:15" s="12" customFormat="1" ht="5.25" customHeight="1" x14ac:dyDescent="0.3">
      <c r="A3" s="7"/>
      <c r="B3" s="5"/>
      <c r="C3" s="5" t="s">
        <v>55</v>
      </c>
      <c r="D3" s="5"/>
      <c r="E3" s="2"/>
      <c r="F3" s="2"/>
      <c r="G3" s="2"/>
      <c r="H3" s="2"/>
      <c r="I3" s="2"/>
      <c r="J3" s="13"/>
      <c r="K3" s="49"/>
      <c r="L3" s="2"/>
      <c r="M3" s="50"/>
    </row>
    <row r="4" spans="1:15" s="12" customFormat="1" ht="20.25" customHeight="1" x14ac:dyDescent="0.3">
      <c r="A4" s="8"/>
      <c r="B4" s="125" t="s">
        <v>59</v>
      </c>
      <c r="C4" s="125"/>
      <c r="D4" s="117">
        <v>19</v>
      </c>
      <c r="E4" s="51" t="s">
        <v>60</v>
      </c>
      <c r="F4" s="86">
        <v>62</v>
      </c>
      <c r="G4" s="52" t="s">
        <v>47</v>
      </c>
      <c r="H4" s="103">
        <v>2567</v>
      </c>
      <c r="I4" s="100" t="s">
        <v>74</v>
      </c>
      <c r="J4" s="124" t="s">
        <v>94</v>
      </c>
      <c r="K4" s="124"/>
      <c r="L4" s="101" t="s">
        <v>45</v>
      </c>
      <c r="M4" s="102">
        <v>45534</v>
      </c>
    </row>
    <row r="5" spans="1:15" s="24" customFormat="1" ht="4.5" customHeight="1" x14ac:dyDescent="0.25">
      <c r="A5" s="9"/>
      <c r="B5" s="123"/>
      <c r="C5" s="123"/>
      <c r="D5" s="27"/>
      <c r="E5" s="27"/>
      <c r="F5" s="4"/>
      <c r="G5" s="6"/>
      <c r="H5" s="14"/>
      <c r="I5" s="6"/>
      <c r="J5" s="15"/>
      <c r="K5" s="53"/>
      <c r="L5" s="14"/>
      <c r="M5" s="14"/>
      <c r="N5" s="3"/>
      <c r="O5" s="3"/>
    </row>
    <row r="6" spans="1:15" s="1" customFormat="1" ht="39.75" customHeight="1" x14ac:dyDescent="0.25">
      <c r="A6" s="54" t="s">
        <v>0</v>
      </c>
      <c r="B6" s="54" t="s">
        <v>63</v>
      </c>
      <c r="C6" s="54" t="s">
        <v>1</v>
      </c>
      <c r="D6" s="55" t="s">
        <v>3</v>
      </c>
      <c r="E6" s="54" t="s">
        <v>68</v>
      </c>
      <c r="F6" s="56" t="s">
        <v>4</v>
      </c>
      <c r="G6" s="57" t="s">
        <v>5</v>
      </c>
      <c r="H6" s="54" t="s">
        <v>2</v>
      </c>
      <c r="I6" s="91" t="s">
        <v>43</v>
      </c>
      <c r="J6" s="92" t="s">
        <v>44</v>
      </c>
      <c r="K6" s="89" t="s">
        <v>70</v>
      </c>
      <c r="L6" s="90" t="s">
        <v>50</v>
      </c>
      <c r="M6" s="58" t="s">
        <v>6</v>
      </c>
    </row>
    <row r="7" spans="1:15" ht="21.9" customHeight="1" x14ac:dyDescent="0.4">
      <c r="A7" s="60">
        <v>1</v>
      </c>
      <c r="B7" s="108" t="s">
        <v>95</v>
      </c>
      <c r="C7" s="116" t="s">
        <v>181</v>
      </c>
      <c r="D7" s="61" t="s">
        <v>51</v>
      </c>
      <c r="E7" s="61" t="s">
        <v>83</v>
      </c>
      <c r="F7" s="61" t="s">
        <v>84</v>
      </c>
      <c r="G7" s="62" t="s">
        <v>85</v>
      </c>
      <c r="H7" s="60" t="s">
        <v>194</v>
      </c>
      <c r="I7" s="63" t="s">
        <v>92</v>
      </c>
      <c r="J7" s="64">
        <v>4</v>
      </c>
      <c r="K7" s="65">
        <v>0</v>
      </c>
      <c r="L7" s="118" t="s">
        <v>87</v>
      </c>
      <c r="M7" s="67">
        <v>1</v>
      </c>
    </row>
    <row r="8" spans="1:15" ht="21.9" customHeight="1" x14ac:dyDescent="0.4">
      <c r="A8" s="60"/>
      <c r="B8" s="108"/>
      <c r="C8" s="116"/>
      <c r="D8" s="61"/>
      <c r="E8" s="61" t="s">
        <v>184</v>
      </c>
      <c r="F8" s="61" t="s">
        <v>183</v>
      </c>
      <c r="G8" s="62" t="s">
        <v>85</v>
      </c>
      <c r="H8" s="60" t="s">
        <v>194</v>
      </c>
      <c r="I8" s="63" t="s">
        <v>92</v>
      </c>
      <c r="J8" s="64">
        <v>4</v>
      </c>
      <c r="K8" s="65" t="s">
        <v>182</v>
      </c>
      <c r="L8" s="118" t="s">
        <v>87</v>
      </c>
      <c r="M8" s="67">
        <v>1</v>
      </c>
    </row>
    <row r="9" spans="1:15" ht="21.9" customHeight="1" x14ac:dyDescent="0.4">
      <c r="A9" s="60">
        <v>2</v>
      </c>
      <c r="B9" s="109" t="s">
        <v>97</v>
      </c>
      <c r="C9" s="116" t="s">
        <v>176</v>
      </c>
      <c r="D9" s="61" t="s">
        <v>51</v>
      </c>
      <c r="E9" s="61" t="s">
        <v>83</v>
      </c>
      <c r="F9" s="61" t="s">
        <v>84</v>
      </c>
      <c r="G9" s="62" t="s">
        <v>85</v>
      </c>
      <c r="H9" s="60" t="s">
        <v>194</v>
      </c>
      <c r="I9" s="63" t="s">
        <v>92</v>
      </c>
      <c r="J9" s="64">
        <v>4</v>
      </c>
      <c r="K9" s="65">
        <v>0</v>
      </c>
      <c r="L9" s="118" t="s">
        <v>87</v>
      </c>
      <c r="M9" s="67">
        <v>1</v>
      </c>
    </row>
    <row r="10" spans="1:15" ht="21.9" customHeight="1" x14ac:dyDescent="0.4">
      <c r="A10" s="60"/>
      <c r="B10" s="108"/>
      <c r="C10" s="116"/>
      <c r="D10" s="61"/>
      <c r="E10" s="61" t="s">
        <v>184</v>
      </c>
      <c r="F10" s="61" t="s">
        <v>183</v>
      </c>
      <c r="G10" s="62" t="s">
        <v>85</v>
      </c>
      <c r="H10" s="60" t="s">
        <v>194</v>
      </c>
      <c r="I10" s="63" t="s">
        <v>92</v>
      </c>
      <c r="J10" s="64">
        <v>4</v>
      </c>
      <c r="K10" s="65" t="s">
        <v>182</v>
      </c>
      <c r="L10" s="118" t="s">
        <v>87</v>
      </c>
      <c r="M10" s="67">
        <v>1</v>
      </c>
    </row>
    <row r="11" spans="1:15" ht="21.9" customHeight="1" x14ac:dyDescent="0.4">
      <c r="A11" s="60">
        <v>3</v>
      </c>
      <c r="B11" s="108" t="s">
        <v>99</v>
      </c>
      <c r="C11" s="116" t="s">
        <v>177</v>
      </c>
      <c r="D11" s="61" t="s">
        <v>51</v>
      </c>
      <c r="E11" s="61" t="s">
        <v>83</v>
      </c>
      <c r="F11" s="61" t="s">
        <v>84</v>
      </c>
      <c r="G11" s="62" t="s">
        <v>85</v>
      </c>
      <c r="H11" s="60" t="s">
        <v>194</v>
      </c>
      <c r="I11" s="63" t="s">
        <v>92</v>
      </c>
      <c r="J11" s="64">
        <v>4</v>
      </c>
      <c r="K11" s="65">
        <v>0</v>
      </c>
      <c r="L11" s="118" t="s">
        <v>87</v>
      </c>
      <c r="M11" s="67">
        <v>1</v>
      </c>
    </row>
    <row r="12" spans="1:15" ht="21.9" customHeight="1" x14ac:dyDescent="0.4">
      <c r="A12" s="60"/>
      <c r="B12" s="108"/>
      <c r="C12" s="116"/>
      <c r="D12" s="61"/>
      <c r="E12" s="61" t="s">
        <v>184</v>
      </c>
      <c r="F12" s="61" t="s">
        <v>183</v>
      </c>
      <c r="G12" s="62" t="s">
        <v>85</v>
      </c>
      <c r="H12" s="60" t="s">
        <v>194</v>
      </c>
      <c r="I12" s="63" t="s">
        <v>92</v>
      </c>
      <c r="J12" s="64">
        <v>4</v>
      </c>
      <c r="K12" s="65" t="s">
        <v>182</v>
      </c>
      <c r="L12" s="118" t="s">
        <v>87</v>
      </c>
      <c r="M12" s="67">
        <v>1</v>
      </c>
    </row>
    <row r="13" spans="1:15" ht="21.9" customHeight="1" x14ac:dyDescent="0.4">
      <c r="A13" s="60">
        <v>4</v>
      </c>
      <c r="B13" s="108" t="s">
        <v>100</v>
      </c>
      <c r="C13" s="116" t="s">
        <v>178</v>
      </c>
      <c r="D13" s="61" t="s">
        <v>51</v>
      </c>
      <c r="E13" s="61" t="s">
        <v>83</v>
      </c>
      <c r="F13" s="61" t="s">
        <v>84</v>
      </c>
      <c r="G13" s="62" t="s">
        <v>85</v>
      </c>
      <c r="H13" s="60" t="s">
        <v>194</v>
      </c>
      <c r="I13" s="63" t="s">
        <v>92</v>
      </c>
      <c r="J13" s="64">
        <v>4</v>
      </c>
      <c r="K13" s="65">
        <v>0</v>
      </c>
      <c r="L13" s="60" t="s">
        <v>87</v>
      </c>
      <c r="M13" s="67">
        <v>1</v>
      </c>
    </row>
    <row r="14" spans="1:15" ht="21.9" customHeight="1" x14ac:dyDescent="0.4">
      <c r="A14" s="60"/>
      <c r="B14" s="108"/>
      <c r="C14" s="116"/>
      <c r="D14" s="61"/>
      <c r="E14" s="61" t="s">
        <v>185</v>
      </c>
      <c r="F14" s="61" t="s">
        <v>186</v>
      </c>
      <c r="G14" s="62" t="s">
        <v>85</v>
      </c>
      <c r="H14" s="60" t="s">
        <v>194</v>
      </c>
      <c r="I14" s="63" t="s">
        <v>92</v>
      </c>
      <c r="J14" s="64">
        <v>4</v>
      </c>
      <c r="K14" s="65">
        <v>0</v>
      </c>
      <c r="L14" s="60" t="s">
        <v>87</v>
      </c>
      <c r="M14" s="67">
        <v>1</v>
      </c>
    </row>
    <row r="15" spans="1:15" ht="21.9" customHeight="1" x14ac:dyDescent="0.35">
      <c r="A15" s="60">
        <v>5</v>
      </c>
      <c r="B15" s="110" t="s">
        <v>101</v>
      </c>
      <c r="C15" s="116" t="s">
        <v>178</v>
      </c>
      <c r="D15" s="61" t="s">
        <v>51</v>
      </c>
      <c r="E15" s="61" t="s">
        <v>83</v>
      </c>
      <c r="F15" s="61" t="s">
        <v>84</v>
      </c>
      <c r="G15" s="62" t="s">
        <v>85</v>
      </c>
      <c r="H15" s="60" t="s">
        <v>194</v>
      </c>
      <c r="I15" s="63" t="s">
        <v>92</v>
      </c>
      <c r="J15" s="64">
        <v>4</v>
      </c>
      <c r="K15" s="65">
        <v>0</v>
      </c>
      <c r="L15" s="60" t="s">
        <v>87</v>
      </c>
      <c r="M15" s="67">
        <v>1</v>
      </c>
    </row>
    <row r="16" spans="1:15" ht="21.9" customHeight="1" x14ac:dyDescent="0.4">
      <c r="A16" s="60"/>
      <c r="B16" s="108"/>
      <c r="C16" s="116"/>
      <c r="D16" s="61"/>
      <c r="E16" s="61" t="s">
        <v>184</v>
      </c>
      <c r="F16" s="61" t="s">
        <v>183</v>
      </c>
      <c r="G16" s="62" t="s">
        <v>85</v>
      </c>
      <c r="H16" s="60" t="s">
        <v>194</v>
      </c>
      <c r="I16" s="63" t="s">
        <v>92</v>
      </c>
      <c r="J16" s="64">
        <v>4</v>
      </c>
      <c r="K16" s="65" t="s">
        <v>182</v>
      </c>
      <c r="L16" s="118" t="s">
        <v>87</v>
      </c>
      <c r="M16" s="67">
        <v>1</v>
      </c>
    </row>
    <row r="17" spans="1:13" ht="21.9" customHeight="1" x14ac:dyDescent="0.35">
      <c r="A17" s="60">
        <v>6</v>
      </c>
      <c r="B17" s="111" t="s">
        <v>102</v>
      </c>
      <c r="C17" s="116" t="s">
        <v>179</v>
      </c>
      <c r="D17" s="61" t="s">
        <v>51</v>
      </c>
      <c r="E17" s="61" t="s">
        <v>88</v>
      </c>
      <c r="F17" s="61" t="s">
        <v>89</v>
      </c>
      <c r="G17" s="62" t="s">
        <v>85</v>
      </c>
      <c r="H17" s="60" t="s">
        <v>194</v>
      </c>
      <c r="I17" s="63" t="s">
        <v>86</v>
      </c>
      <c r="J17" s="64">
        <v>4</v>
      </c>
      <c r="K17" s="65">
        <v>0</v>
      </c>
      <c r="L17" s="60" t="s">
        <v>87</v>
      </c>
      <c r="M17" s="67">
        <v>1</v>
      </c>
    </row>
    <row r="18" spans="1:13" ht="21.9" customHeight="1" x14ac:dyDescent="0.4">
      <c r="A18" s="60"/>
      <c r="B18" s="108"/>
      <c r="C18" s="116"/>
      <c r="D18" s="61"/>
      <c r="E18" s="61" t="s">
        <v>184</v>
      </c>
      <c r="F18" s="61" t="s">
        <v>183</v>
      </c>
      <c r="G18" s="62" t="s">
        <v>85</v>
      </c>
      <c r="H18" s="60" t="s">
        <v>194</v>
      </c>
      <c r="I18" s="63" t="s">
        <v>92</v>
      </c>
      <c r="J18" s="64">
        <v>4</v>
      </c>
      <c r="K18" s="65" t="s">
        <v>182</v>
      </c>
      <c r="L18" s="118" t="s">
        <v>87</v>
      </c>
      <c r="M18" s="67">
        <v>1</v>
      </c>
    </row>
    <row r="19" spans="1:13" ht="21.9" customHeight="1" x14ac:dyDescent="0.35">
      <c r="A19" s="60">
        <v>7</v>
      </c>
      <c r="B19" s="111" t="s">
        <v>103</v>
      </c>
      <c r="C19" s="116" t="s">
        <v>180</v>
      </c>
      <c r="D19" s="61" t="s">
        <v>51</v>
      </c>
      <c r="E19" s="61" t="s">
        <v>83</v>
      </c>
      <c r="F19" s="61" t="s">
        <v>84</v>
      </c>
      <c r="G19" s="61" t="s">
        <v>85</v>
      </c>
      <c r="H19" s="60" t="s">
        <v>194</v>
      </c>
      <c r="I19" s="63" t="s">
        <v>90</v>
      </c>
      <c r="J19" s="64">
        <v>4</v>
      </c>
      <c r="K19" s="65">
        <v>0</v>
      </c>
      <c r="L19" s="60" t="s">
        <v>87</v>
      </c>
      <c r="M19" s="67">
        <v>1</v>
      </c>
    </row>
    <row r="20" spans="1:13" ht="21.9" customHeight="1" x14ac:dyDescent="0.4">
      <c r="A20" s="60"/>
      <c r="B20" s="108"/>
      <c r="C20" s="116"/>
      <c r="D20" s="61"/>
      <c r="E20" s="61" t="s">
        <v>184</v>
      </c>
      <c r="F20" s="61" t="s">
        <v>183</v>
      </c>
      <c r="G20" s="62" t="s">
        <v>85</v>
      </c>
      <c r="H20" s="60" t="s">
        <v>194</v>
      </c>
      <c r="I20" s="63" t="s">
        <v>92</v>
      </c>
      <c r="J20" s="64">
        <v>4</v>
      </c>
      <c r="K20" s="65" t="s">
        <v>182</v>
      </c>
      <c r="L20" s="118" t="s">
        <v>87</v>
      </c>
      <c r="M20" s="67">
        <v>1</v>
      </c>
    </row>
    <row r="21" spans="1:13" ht="21.9" customHeight="1" x14ac:dyDescent="0.35">
      <c r="A21" s="60">
        <v>8</v>
      </c>
      <c r="B21" s="111" t="s">
        <v>104</v>
      </c>
      <c r="C21" s="116" t="s">
        <v>179</v>
      </c>
      <c r="D21" s="61" t="s">
        <v>51</v>
      </c>
      <c r="E21" s="61" t="s">
        <v>83</v>
      </c>
      <c r="F21" s="61" t="s">
        <v>84</v>
      </c>
      <c r="G21" s="61" t="s">
        <v>85</v>
      </c>
      <c r="H21" s="60" t="s">
        <v>194</v>
      </c>
      <c r="I21" s="63" t="s">
        <v>90</v>
      </c>
      <c r="J21" s="64">
        <v>4</v>
      </c>
      <c r="K21" s="65">
        <v>0</v>
      </c>
      <c r="L21" s="60" t="s">
        <v>87</v>
      </c>
      <c r="M21" s="67">
        <v>1</v>
      </c>
    </row>
    <row r="22" spans="1:13" ht="21.9" customHeight="1" x14ac:dyDescent="0.4">
      <c r="A22" s="60"/>
      <c r="B22" s="108"/>
      <c r="C22" s="116"/>
      <c r="D22" s="61"/>
      <c r="E22" s="61" t="s">
        <v>184</v>
      </c>
      <c r="F22" s="61" t="s">
        <v>183</v>
      </c>
      <c r="G22" s="62" t="s">
        <v>85</v>
      </c>
      <c r="H22" s="60" t="s">
        <v>194</v>
      </c>
      <c r="I22" s="63" t="s">
        <v>92</v>
      </c>
      <c r="J22" s="64">
        <v>4</v>
      </c>
      <c r="K22" s="65" t="s">
        <v>182</v>
      </c>
      <c r="L22" s="118" t="s">
        <v>87</v>
      </c>
      <c r="M22" s="67">
        <v>1</v>
      </c>
    </row>
    <row r="23" spans="1:13" ht="21.9" customHeight="1" x14ac:dyDescent="0.35">
      <c r="A23" s="60">
        <v>9</v>
      </c>
      <c r="B23" s="112" t="s">
        <v>105</v>
      </c>
      <c r="C23" s="116" t="s">
        <v>179</v>
      </c>
      <c r="D23" s="61" t="s">
        <v>51</v>
      </c>
      <c r="E23" s="61" t="s">
        <v>83</v>
      </c>
      <c r="F23" s="61" t="s">
        <v>84</v>
      </c>
      <c r="G23" s="61" t="s">
        <v>85</v>
      </c>
      <c r="H23" s="60" t="s">
        <v>194</v>
      </c>
      <c r="I23" s="63" t="s">
        <v>92</v>
      </c>
      <c r="J23" s="64">
        <v>4</v>
      </c>
      <c r="K23" s="65">
        <v>0</v>
      </c>
      <c r="L23" s="60" t="s">
        <v>87</v>
      </c>
      <c r="M23" s="67">
        <v>1</v>
      </c>
    </row>
    <row r="24" spans="1:13" ht="21.9" customHeight="1" x14ac:dyDescent="0.4">
      <c r="A24" s="60"/>
      <c r="B24" s="108"/>
      <c r="C24" s="116"/>
      <c r="D24" s="61"/>
      <c r="E24" s="61" t="s">
        <v>184</v>
      </c>
      <c r="F24" s="61" t="s">
        <v>183</v>
      </c>
      <c r="G24" s="62" t="s">
        <v>85</v>
      </c>
      <c r="H24" s="60" t="s">
        <v>194</v>
      </c>
      <c r="I24" s="63" t="s">
        <v>92</v>
      </c>
      <c r="J24" s="64">
        <v>4</v>
      </c>
      <c r="K24" s="65" t="s">
        <v>182</v>
      </c>
      <c r="L24" s="118" t="s">
        <v>87</v>
      </c>
      <c r="M24" s="67">
        <v>1</v>
      </c>
    </row>
    <row r="25" spans="1:13" ht="21.9" customHeight="1" x14ac:dyDescent="0.35">
      <c r="A25" s="60">
        <v>10</v>
      </c>
      <c r="B25" s="113" t="s">
        <v>107</v>
      </c>
      <c r="C25" s="116" t="s">
        <v>179</v>
      </c>
      <c r="D25" s="61" t="s">
        <v>51</v>
      </c>
      <c r="E25" s="61" t="s">
        <v>83</v>
      </c>
      <c r="F25" s="61" t="s">
        <v>84</v>
      </c>
      <c r="G25" s="62" t="s">
        <v>85</v>
      </c>
      <c r="H25" s="60" t="s">
        <v>194</v>
      </c>
      <c r="I25" s="63" t="s">
        <v>92</v>
      </c>
      <c r="J25" s="64">
        <v>4</v>
      </c>
      <c r="K25" s="65">
        <v>0</v>
      </c>
      <c r="L25" s="60" t="s">
        <v>87</v>
      </c>
      <c r="M25" s="67">
        <v>1</v>
      </c>
    </row>
    <row r="26" spans="1:13" ht="21.9" customHeight="1" x14ac:dyDescent="0.4">
      <c r="A26" s="60"/>
      <c r="B26" s="108"/>
      <c r="C26" s="116"/>
      <c r="D26" s="61"/>
      <c r="E26" s="61" t="s">
        <v>184</v>
      </c>
      <c r="F26" s="61" t="s">
        <v>183</v>
      </c>
      <c r="G26" s="62" t="s">
        <v>85</v>
      </c>
      <c r="H26" s="60" t="s">
        <v>194</v>
      </c>
      <c r="I26" s="63" t="s">
        <v>92</v>
      </c>
      <c r="J26" s="64">
        <v>4</v>
      </c>
      <c r="K26" s="65" t="s">
        <v>182</v>
      </c>
      <c r="L26" s="118" t="s">
        <v>87</v>
      </c>
      <c r="M26" s="67">
        <v>1</v>
      </c>
    </row>
    <row r="27" spans="1:13" ht="21.9" customHeight="1" x14ac:dyDescent="0.35">
      <c r="A27" s="60">
        <v>11</v>
      </c>
      <c r="B27" s="112" t="s">
        <v>109</v>
      </c>
      <c r="C27" s="116" t="s">
        <v>180</v>
      </c>
      <c r="D27" s="61" t="s">
        <v>51</v>
      </c>
      <c r="E27" s="61" t="s">
        <v>83</v>
      </c>
      <c r="F27" s="61" t="s">
        <v>84</v>
      </c>
      <c r="G27" s="62" t="s">
        <v>85</v>
      </c>
      <c r="H27" s="60" t="s">
        <v>194</v>
      </c>
      <c r="I27" s="63" t="s">
        <v>92</v>
      </c>
      <c r="J27" s="64">
        <v>4</v>
      </c>
      <c r="K27" s="65">
        <v>0</v>
      </c>
      <c r="L27" s="60" t="s">
        <v>87</v>
      </c>
      <c r="M27" s="67">
        <v>1</v>
      </c>
    </row>
    <row r="28" spans="1:13" ht="21.9" customHeight="1" x14ac:dyDescent="0.4">
      <c r="A28" s="60"/>
      <c r="B28" s="108"/>
      <c r="C28" s="116"/>
      <c r="D28" s="61"/>
      <c r="E28" s="61" t="s">
        <v>184</v>
      </c>
      <c r="F28" s="61" t="s">
        <v>183</v>
      </c>
      <c r="G28" s="62" t="s">
        <v>85</v>
      </c>
      <c r="H28" s="60" t="s">
        <v>194</v>
      </c>
      <c r="I28" s="63" t="s">
        <v>92</v>
      </c>
      <c r="J28" s="64">
        <v>4</v>
      </c>
      <c r="K28" s="65" t="s">
        <v>182</v>
      </c>
      <c r="L28" s="118" t="s">
        <v>87</v>
      </c>
      <c r="M28" s="67">
        <v>1</v>
      </c>
    </row>
    <row r="29" spans="1:13" ht="21.9" customHeight="1" x14ac:dyDescent="0.35">
      <c r="A29" s="60">
        <v>12</v>
      </c>
      <c r="B29" s="113" t="s">
        <v>111</v>
      </c>
      <c r="C29" s="116" t="s">
        <v>180</v>
      </c>
      <c r="D29" s="61" t="s">
        <v>51</v>
      </c>
      <c r="E29" s="61" t="s">
        <v>83</v>
      </c>
      <c r="F29" s="61" t="s">
        <v>84</v>
      </c>
      <c r="G29" s="62" t="s">
        <v>85</v>
      </c>
      <c r="H29" s="60" t="s">
        <v>194</v>
      </c>
      <c r="I29" s="63" t="s">
        <v>92</v>
      </c>
      <c r="J29" s="64">
        <v>4</v>
      </c>
      <c r="K29" s="65">
        <v>0</v>
      </c>
      <c r="L29" s="60" t="s">
        <v>87</v>
      </c>
      <c r="M29" s="67">
        <v>1</v>
      </c>
    </row>
    <row r="30" spans="1:13" ht="21.9" customHeight="1" x14ac:dyDescent="0.4">
      <c r="A30" s="60"/>
      <c r="B30" s="108"/>
      <c r="C30" s="116"/>
      <c r="D30" s="61"/>
      <c r="E30" s="61" t="s">
        <v>184</v>
      </c>
      <c r="F30" s="61" t="s">
        <v>183</v>
      </c>
      <c r="G30" s="62" t="s">
        <v>85</v>
      </c>
      <c r="H30" s="60" t="s">
        <v>194</v>
      </c>
      <c r="I30" s="63" t="s">
        <v>92</v>
      </c>
      <c r="J30" s="64">
        <v>4</v>
      </c>
      <c r="K30" s="65" t="s">
        <v>182</v>
      </c>
      <c r="L30" s="118" t="s">
        <v>87</v>
      </c>
      <c r="M30" s="67">
        <v>1</v>
      </c>
    </row>
    <row r="31" spans="1:13" ht="21.9" customHeight="1" x14ac:dyDescent="0.35">
      <c r="A31" s="60">
        <v>13</v>
      </c>
      <c r="B31" s="113" t="s">
        <v>112</v>
      </c>
      <c r="C31" s="116" t="s">
        <v>179</v>
      </c>
      <c r="D31" s="61" t="s">
        <v>51</v>
      </c>
      <c r="E31" s="61" t="s">
        <v>83</v>
      </c>
      <c r="F31" s="61" t="s">
        <v>84</v>
      </c>
      <c r="G31" s="62" t="s">
        <v>85</v>
      </c>
      <c r="H31" s="60" t="s">
        <v>194</v>
      </c>
      <c r="I31" s="63" t="s">
        <v>92</v>
      </c>
      <c r="J31" s="64">
        <v>4</v>
      </c>
      <c r="K31" s="65">
        <v>0</v>
      </c>
      <c r="L31" s="60" t="s">
        <v>87</v>
      </c>
      <c r="M31" s="67">
        <v>1</v>
      </c>
    </row>
    <row r="32" spans="1:13" ht="21.9" customHeight="1" x14ac:dyDescent="0.4">
      <c r="A32" s="60"/>
      <c r="B32" s="108"/>
      <c r="C32" s="116"/>
      <c r="D32" s="61"/>
      <c r="E32" s="61" t="s">
        <v>184</v>
      </c>
      <c r="F32" s="61" t="s">
        <v>183</v>
      </c>
      <c r="G32" s="62" t="s">
        <v>85</v>
      </c>
      <c r="H32" s="60" t="s">
        <v>194</v>
      </c>
      <c r="I32" s="63" t="s">
        <v>92</v>
      </c>
      <c r="J32" s="64">
        <v>4</v>
      </c>
      <c r="K32" s="65" t="s">
        <v>182</v>
      </c>
      <c r="L32" s="118" t="s">
        <v>87</v>
      </c>
      <c r="M32" s="67">
        <v>1</v>
      </c>
    </row>
    <row r="33" spans="1:13" ht="21.9" customHeight="1" x14ac:dyDescent="0.35">
      <c r="A33" s="60">
        <v>14</v>
      </c>
      <c r="B33" s="112" t="s">
        <v>113</v>
      </c>
      <c r="C33" s="116" t="s">
        <v>179</v>
      </c>
      <c r="D33" s="61" t="s">
        <v>51</v>
      </c>
      <c r="E33" s="61" t="s">
        <v>83</v>
      </c>
      <c r="F33" s="61" t="s">
        <v>84</v>
      </c>
      <c r="G33" s="62" t="s">
        <v>85</v>
      </c>
      <c r="H33" s="60" t="s">
        <v>194</v>
      </c>
      <c r="I33" s="63" t="s">
        <v>90</v>
      </c>
      <c r="J33" s="64">
        <v>4</v>
      </c>
      <c r="K33" s="65">
        <v>0</v>
      </c>
      <c r="L33" s="60" t="s">
        <v>87</v>
      </c>
      <c r="M33" s="67">
        <v>1</v>
      </c>
    </row>
    <row r="34" spans="1:13" ht="21.9" customHeight="1" x14ac:dyDescent="0.4">
      <c r="A34" s="60"/>
      <c r="B34" s="108"/>
      <c r="C34" s="116"/>
      <c r="D34" s="61"/>
      <c r="E34" s="61" t="s">
        <v>184</v>
      </c>
      <c r="F34" s="61" t="s">
        <v>183</v>
      </c>
      <c r="G34" s="62" t="s">
        <v>85</v>
      </c>
      <c r="H34" s="60" t="s">
        <v>194</v>
      </c>
      <c r="I34" s="63" t="s">
        <v>92</v>
      </c>
      <c r="J34" s="64">
        <v>4</v>
      </c>
      <c r="K34" s="65" t="s">
        <v>182</v>
      </c>
      <c r="L34" s="118" t="s">
        <v>87</v>
      </c>
      <c r="M34" s="67">
        <v>1</v>
      </c>
    </row>
    <row r="35" spans="1:13" ht="21.9" customHeight="1" x14ac:dyDescent="0.35">
      <c r="A35" s="60">
        <v>15</v>
      </c>
      <c r="B35" s="114" t="s">
        <v>114</v>
      </c>
      <c r="C35" s="116" t="s">
        <v>80</v>
      </c>
      <c r="D35" s="61" t="s">
        <v>66</v>
      </c>
      <c r="E35" s="61" t="s">
        <v>83</v>
      </c>
      <c r="F35" s="61" t="s">
        <v>84</v>
      </c>
      <c r="G35" s="62" t="s">
        <v>85</v>
      </c>
      <c r="H35" s="60" t="s">
        <v>194</v>
      </c>
      <c r="I35" s="63" t="s">
        <v>90</v>
      </c>
      <c r="J35" s="64">
        <v>4</v>
      </c>
      <c r="K35" s="65">
        <v>0</v>
      </c>
      <c r="L35" s="60" t="s">
        <v>87</v>
      </c>
      <c r="M35" s="67">
        <v>1</v>
      </c>
    </row>
    <row r="36" spans="1:13" ht="21.9" customHeight="1" x14ac:dyDescent="0.4">
      <c r="A36" s="60"/>
      <c r="B36" s="108"/>
      <c r="C36" s="116"/>
      <c r="D36" s="61"/>
      <c r="E36" s="61" t="s">
        <v>184</v>
      </c>
      <c r="F36" s="61" t="s">
        <v>183</v>
      </c>
      <c r="G36" s="62" t="s">
        <v>85</v>
      </c>
      <c r="H36" s="60" t="s">
        <v>194</v>
      </c>
      <c r="I36" s="63" t="s">
        <v>92</v>
      </c>
      <c r="J36" s="64">
        <v>4</v>
      </c>
      <c r="K36" s="65" t="s">
        <v>182</v>
      </c>
      <c r="L36" s="118" t="s">
        <v>87</v>
      </c>
      <c r="M36" s="67">
        <v>1</v>
      </c>
    </row>
    <row r="37" spans="1:13" ht="21.9" customHeight="1" x14ac:dyDescent="0.35">
      <c r="A37" s="60">
        <v>16</v>
      </c>
      <c r="B37" s="115" t="s">
        <v>116</v>
      </c>
      <c r="C37" s="116" t="s">
        <v>82</v>
      </c>
      <c r="D37" s="61" t="s">
        <v>66</v>
      </c>
      <c r="E37" s="61" t="s">
        <v>88</v>
      </c>
      <c r="F37" s="61" t="s">
        <v>84</v>
      </c>
      <c r="G37" s="61" t="s">
        <v>85</v>
      </c>
      <c r="H37" s="60" t="s">
        <v>194</v>
      </c>
      <c r="I37" s="63" t="s">
        <v>86</v>
      </c>
      <c r="J37" s="64">
        <v>4</v>
      </c>
      <c r="K37" s="65">
        <v>0</v>
      </c>
      <c r="L37" s="60" t="s">
        <v>87</v>
      </c>
      <c r="M37" s="67">
        <v>1</v>
      </c>
    </row>
    <row r="38" spans="1:13" ht="21.9" customHeight="1" x14ac:dyDescent="0.4">
      <c r="A38" s="60"/>
      <c r="B38" s="108"/>
      <c r="C38" s="116"/>
      <c r="D38" s="61"/>
      <c r="E38" s="61" t="s">
        <v>184</v>
      </c>
      <c r="F38" s="61" t="s">
        <v>183</v>
      </c>
      <c r="G38" s="62" t="s">
        <v>85</v>
      </c>
      <c r="H38" s="60" t="s">
        <v>194</v>
      </c>
      <c r="I38" s="63" t="s">
        <v>92</v>
      </c>
      <c r="J38" s="64">
        <v>4</v>
      </c>
      <c r="K38" s="65" t="s">
        <v>182</v>
      </c>
      <c r="L38" s="118" t="s">
        <v>87</v>
      </c>
      <c r="M38" s="67">
        <v>1</v>
      </c>
    </row>
    <row r="39" spans="1:13" ht="21.9" customHeight="1" x14ac:dyDescent="0.35">
      <c r="A39" s="60">
        <v>17</v>
      </c>
      <c r="B39" s="114" t="s">
        <v>117</v>
      </c>
      <c r="C39" s="116" t="s">
        <v>82</v>
      </c>
      <c r="D39" s="61" t="s">
        <v>66</v>
      </c>
      <c r="E39" s="61" t="s">
        <v>83</v>
      </c>
      <c r="F39" s="61" t="s">
        <v>84</v>
      </c>
      <c r="G39" s="61" t="s">
        <v>85</v>
      </c>
      <c r="H39" s="60" t="s">
        <v>194</v>
      </c>
      <c r="I39" s="63" t="s">
        <v>92</v>
      </c>
      <c r="J39" s="64">
        <v>4</v>
      </c>
      <c r="K39" s="65">
        <v>0</v>
      </c>
      <c r="L39" s="60" t="s">
        <v>87</v>
      </c>
      <c r="M39" s="67">
        <v>1</v>
      </c>
    </row>
    <row r="40" spans="1:13" ht="21.9" customHeight="1" x14ac:dyDescent="0.4">
      <c r="A40" s="60"/>
      <c r="B40" s="108"/>
      <c r="C40" s="116"/>
      <c r="D40" s="61"/>
      <c r="E40" s="61" t="s">
        <v>184</v>
      </c>
      <c r="F40" s="61" t="s">
        <v>183</v>
      </c>
      <c r="G40" s="62" t="s">
        <v>85</v>
      </c>
      <c r="H40" s="60" t="s">
        <v>194</v>
      </c>
      <c r="I40" s="63" t="s">
        <v>92</v>
      </c>
      <c r="J40" s="64">
        <v>4</v>
      </c>
      <c r="K40" s="65" t="s">
        <v>182</v>
      </c>
      <c r="L40" s="118" t="s">
        <v>87</v>
      </c>
      <c r="M40" s="67">
        <v>1</v>
      </c>
    </row>
    <row r="41" spans="1:13" ht="21.9" customHeight="1" x14ac:dyDescent="0.35">
      <c r="A41" s="60">
        <v>18</v>
      </c>
      <c r="B41" s="115" t="s">
        <v>118</v>
      </c>
      <c r="C41" s="116" t="s">
        <v>81</v>
      </c>
      <c r="D41" s="61" t="s">
        <v>66</v>
      </c>
      <c r="E41" s="61" t="s">
        <v>83</v>
      </c>
      <c r="F41" s="61" t="s">
        <v>84</v>
      </c>
      <c r="G41" s="61" t="s">
        <v>85</v>
      </c>
      <c r="H41" s="60" t="s">
        <v>194</v>
      </c>
      <c r="I41" s="63" t="s">
        <v>92</v>
      </c>
      <c r="J41" s="64">
        <v>4</v>
      </c>
      <c r="K41" s="65">
        <v>0</v>
      </c>
      <c r="L41" s="60" t="s">
        <v>87</v>
      </c>
      <c r="M41" s="67">
        <v>1</v>
      </c>
    </row>
    <row r="42" spans="1:13" ht="21.9" customHeight="1" x14ac:dyDescent="0.4">
      <c r="A42" s="60"/>
      <c r="B42" s="108"/>
      <c r="C42" s="116"/>
      <c r="D42" s="61"/>
      <c r="E42" s="61" t="s">
        <v>184</v>
      </c>
      <c r="F42" s="61" t="s">
        <v>183</v>
      </c>
      <c r="G42" s="62" t="s">
        <v>85</v>
      </c>
      <c r="H42" s="60" t="s">
        <v>194</v>
      </c>
      <c r="I42" s="63" t="s">
        <v>92</v>
      </c>
      <c r="J42" s="64">
        <v>4</v>
      </c>
      <c r="K42" s="65" t="s">
        <v>182</v>
      </c>
      <c r="L42" s="118" t="s">
        <v>87</v>
      </c>
      <c r="M42" s="67">
        <v>1</v>
      </c>
    </row>
    <row r="43" spans="1:13" ht="21.9" customHeight="1" x14ac:dyDescent="0.35">
      <c r="A43" s="60">
        <v>19</v>
      </c>
      <c r="B43" s="115" t="s">
        <v>119</v>
      </c>
      <c r="C43" s="116" t="s">
        <v>82</v>
      </c>
      <c r="D43" s="61" t="s">
        <v>66</v>
      </c>
      <c r="E43" s="61" t="s">
        <v>83</v>
      </c>
      <c r="F43" s="61" t="s">
        <v>84</v>
      </c>
      <c r="G43" s="61" t="s">
        <v>85</v>
      </c>
      <c r="H43" s="60" t="s">
        <v>194</v>
      </c>
      <c r="I43" s="63" t="s">
        <v>92</v>
      </c>
      <c r="J43" s="64">
        <v>4</v>
      </c>
      <c r="K43" s="65">
        <v>0</v>
      </c>
      <c r="L43" s="60" t="s">
        <v>87</v>
      </c>
      <c r="M43" s="67">
        <v>1</v>
      </c>
    </row>
    <row r="44" spans="1:13" ht="21.9" customHeight="1" x14ac:dyDescent="0.4">
      <c r="A44" s="60"/>
      <c r="B44" s="108"/>
      <c r="C44" s="116"/>
      <c r="D44" s="61"/>
      <c r="E44" s="61" t="s">
        <v>184</v>
      </c>
      <c r="F44" s="61" t="s">
        <v>183</v>
      </c>
      <c r="G44" s="62" t="s">
        <v>85</v>
      </c>
      <c r="H44" s="60" t="s">
        <v>194</v>
      </c>
      <c r="I44" s="63" t="s">
        <v>92</v>
      </c>
      <c r="J44" s="64">
        <v>4</v>
      </c>
      <c r="K44" s="65" t="s">
        <v>182</v>
      </c>
      <c r="L44" s="118" t="s">
        <v>87</v>
      </c>
      <c r="M44" s="67">
        <v>1</v>
      </c>
    </row>
    <row r="45" spans="1:13" ht="21.9" customHeight="1" x14ac:dyDescent="0.25">
      <c r="A45" s="60">
        <v>20</v>
      </c>
      <c r="B45" s="115" t="s">
        <v>150</v>
      </c>
      <c r="C45" s="115" t="s">
        <v>82</v>
      </c>
      <c r="D45" s="61" t="s">
        <v>66</v>
      </c>
      <c r="E45" s="61" t="s">
        <v>83</v>
      </c>
      <c r="F45" s="61" t="s">
        <v>84</v>
      </c>
      <c r="G45" s="61" t="s">
        <v>85</v>
      </c>
      <c r="H45" s="60" t="s">
        <v>194</v>
      </c>
      <c r="I45" s="61" t="s">
        <v>91</v>
      </c>
      <c r="J45" s="64">
        <v>4</v>
      </c>
      <c r="K45" s="65">
        <v>0</v>
      </c>
      <c r="L45" s="60" t="s">
        <v>87</v>
      </c>
      <c r="M45" s="67">
        <v>1</v>
      </c>
    </row>
    <row r="46" spans="1:13" ht="21.9" customHeight="1" x14ac:dyDescent="0.4">
      <c r="A46" s="60"/>
      <c r="B46" s="108"/>
      <c r="C46" s="116"/>
      <c r="D46" s="61"/>
      <c r="E46" s="61" t="s">
        <v>184</v>
      </c>
      <c r="F46" s="61" t="s">
        <v>183</v>
      </c>
      <c r="G46" s="62" t="s">
        <v>85</v>
      </c>
      <c r="H46" s="60" t="s">
        <v>194</v>
      </c>
      <c r="I46" s="63" t="s">
        <v>92</v>
      </c>
      <c r="J46" s="64">
        <v>4</v>
      </c>
      <c r="K46" s="65" t="s">
        <v>182</v>
      </c>
      <c r="L46" s="118" t="s">
        <v>87</v>
      </c>
      <c r="M46" s="67">
        <v>1</v>
      </c>
    </row>
    <row r="47" spans="1:13" ht="21.9" customHeight="1" x14ac:dyDescent="0.35">
      <c r="A47" s="60">
        <v>21</v>
      </c>
      <c r="B47" s="115" t="s">
        <v>121</v>
      </c>
      <c r="C47" s="116" t="s">
        <v>79</v>
      </c>
      <c r="D47" s="61" t="s">
        <v>66</v>
      </c>
      <c r="E47" s="61" t="s">
        <v>83</v>
      </c>
      <c r="F47" s="61" t="s">
        <v>84</v>
      </c>
      <c r="G47" s="61" t="s">
        <v>85</v>
      </c>
      <c r="H47" s="60" t="s">
        <v>194</v>
      </c>
      <c r="I47" s="63" t="s">
        <v>90</v>
      </c>
      <c r="J47" s="64">
        <v>4</v>
      </c>
      <c r="K47" s="65">
        <v>0</v>
      </c>
      <c r="L47" s="60" t="s">
        <v>87</v>
      </c>
      <c r="M47" s="67">
        <v>1</v>
      </c>
    </row>
    <row r="48" spans="1:13" ht="21.9" customHeight="1" x14ac:dyDescent="0.4">
      <c r="A48" s="60"/>
      <c r="B48" s="108"/>
      <c r="C48" s="116"/>
      <c r="D48" s="61"/>
      <c r="E48" s="61" t="s">
        <v>184</v>
      </c>
      <c r="F48" s="61" t="s">
        <v>183</v>
      </c>
      <c r="G48" s="62" t="s">
        <v>85</v>
      </c>
      <c r="H48" s="60" t="s">
        <v>194</v>
      </c>
      <c r="I48" s="63" t="s">
        <v>92</v>
      </c>
      <c r="J48" s="64">
        <v>4</v>
      </c>
      <c r="K48" s="65" t="s">
        <v>182</v>
      </c>
      <c r="L48" s="118" t="s">
        <v>87</v>
      </c>
      <c r="M48" s="67">
        <v>1</v>
      </c>
    </row>
    <row r="49" spans="1:13" ht="21.9" customHeight="1" x14ac:dyDescent="0.35">
      <c r="A49" s="60">
        <v>22</v>
      </c>
      <c r="B49" s="115" t="s">
        <v>122</v>
      </c>
      <c r="C49" s="116" t="s">
        <v>79</v>
      </c>
      <c r="D49" s="61" t="s">
        <v>66</v>
      </c>
      <c r="E49" s="61" t="s">
        <v>83</v>
      </c>
      <c r="F49" s="61" t="s">
        <v>84</v>
      </c>
      <c r="G49" s="61" t="s">
        <v>85</v>
      </c>
      <c r="H49" s="60" t="s">
        <v>194</v>
      </c>
      <c r="I49" s="63" t="s">
        <v>90</v>
      </c>
      <c r="J49" s="64">
        <v>4</v>
      </c>
      <c r="K49" s="65">
        <v>0</v>
      </c>
      <c r="L49" s="60" t="s">
        <v>87</v>
      </c>
      <c r="M49" s="67">
        <v>1</v>
      </c>
    </row>
    <row r="50" spans="1:13" ht="21.9" customHeight="1" x14ac:dyDescent="0.4">
      <c r="A50" s="60"/>
      <c r="B50" s="108"/>
      <c r="C50" s="116"/>
      <c r="D50" s="61"/>
      <c r="E50" s="61" t="s">
        <v>184</v>
      </c>
      <c r="F50" s="61" t="s">
        <v>183</v>
      </c>
      <c r="G50" s="62" t="s">
        <v>85</v>
      </c>
      <c r="H50" s="60" t="s">
        <v>194</v>
      </c>
      <c r="I50" s="63" t="s">
        <v>92</v>
      </c>
      <c r="J50" s="64">
        <v>4</v>
      </c>
      <c r="K50" s="65" t="s">
        <v>182</v>
      </c>
      <c r="L50" s="118" t="s">
        <v>87</v>
      </c>
      <c r="M50" s="67">
        <v>1</v>
      </c>
    </row>
    <row r="51" spans="1:13" ht="21.9" customHeight="1" x14ac:dyDescent="0.35">
      <c r="A51" s="60">
        <v>23</v>
      </c>
      <c r="B51" s="115" t="s">
        <v>123</v>
      </c>
      <c r="C51" s="116" t="s">
        <v>82</v>
      </c>
      <c r="D51" s="61" t="s">
        <v>66</v>
      </c>
      <c r="E51" s="61" t="s">
        <v>83</v>
      </c>
      <c r="F51" s="61" t="s">
        <v>84</v>
      </c>
      <c r="G51" s="61" t="s">
        <v>85</v>
      </c>
      <c r="H51" s="60" t="s">
        <v>194</v>
      </c>
      <c r="I51" s="63" t="s">
        <v>92</v>
      </c>
      <c r="J51" s="64">
        <v>4</v>
      </c>
      <c r="K51" s="65">
        <v>0</v>
      </c>
      <c r="L51" s="60" t="s">
        <v>87</v>
      </c>
      <c r="M51" s="67">
        <v>1</v>
      </c>
    </row>
    <row r="52" spans="1:13" ht="21.9" customHeight="1" x14ac:dyDescent="0.4">
      <c r="A52" s="60"/>
      <c r="B52" s="108"/>
      <c r="C52" s="116"/>
      <c r="D52" s="61"/>
      <c r="E52" s="61" t="s">
        <v>184</v>
      </c>
      <c r="F52" s="61" t="s">
        <v>183</v>
      </c>
      <c r="G52" s="62" t="s">
        <v>85</v>
      </c>
      <c r="H52" s="60" t="s">
        <v>194</v>
      </c>
      <c r="I52" s="63" t="s">
        <v>92</v>
      </c>
      <c r="J52" s="64">
        <v>4</v>
      </c>
      <c r="K52" s="65" t="s">
        <v>182</v>
      </c>
      <c r="L52" s="118" t="s">
        <v>87</v>
      </c>
      <c r="M52" s="67">
        <v>1</v>
      </c>
    </row>
    <row r="53" spans="1:13" ht="21.9" customHeight="1" x14ac:dyDescent="0.35">
      <c r="A53" s="60">
        <v>24</v>
      </c>
      <c r="B53" s="115" t="s">
        <v>124</v>
      </c>
      <c r="C53" s="116" t="s">
        <v>82</v>
      </c>
      <c r="D53" s="61" t="s">
        <v>66</v>
      </c>
      <c r="E53" s="61" t="s">
        <v>83</v>
      </c>
      <c r="F53" s="61" t="s">
        <v>84</v>
      </c>
      <c r="G53" s="61" t="s">
        <v>85</v>
      </c>
      <c r="H53" s="60" t="s">
        <v>194</v>
      </c>
      <c r="I53" s="63" t="s">
        <v>92</v>
      </c>
      <c r="J53" s="64">
        <v>4</v>
      </c>
      <c r="K53" s="65">
        <v>0</v>
      </c>
      <c r="L53" s="60" t="s">
        <v>87</v>
      </c>
      <c r="M53" s="67">
        <v>1</v>
      </c>
    </row>
    <row r="54" spans="1:13" ht="21.9" customHeight="1" x14ac:dyDescent="0.4">
      <c r="A54" s="60"/>
      <c r="B54" s="108"/>
      <c r="C54" s="116"/>
      <c r="D54" s="61"/>
      <c r="E54" s="61" t="s">
        <v>184</v>
      </c>
      <c r="F54" s="61" t="s">
        <v>183</v>
      </c>
      <c r="G54" s="62" t="s">
        <v>85</v>
      </c>
      <c r="H54" s="60" t="s">
        <v>194</v>
      </c>
      <c r="I54" s="63" t="s">
        <v>92</v>
      </c>
      <c r="J54" s="64">
        <v>4</v>
      </c>
      <c r="K54" s="65" t="s">
        <v>182</v>
      </c>
      <c r="L54" s="118" t="s">
        <v>87</v>
      </c>
      <c r="M54" s="67">
        <v>1</v>
      </c>
    </row>
    <row r="55" spans="1:13" ht="21.9" customHeight="1" x14ac:dyDescent="0.35">
      <c r="A55" s="60">
        <v>25</v>
      </c>
      <c r="B55" s="115" t="s">
        <v>125</v>
      </c>
      <c r="C55" s="116" t="s">
        <v>78</v>
      </c>
      <c r="D55" s="61" t="s">
        <v>66</v>
      </c>
      <c r="E55" s="61" t="s">
        <v>83</v>
      </c>
      <c r="F55" s="61" t="s">
        <v>84</v>
      </c>
      <c r="G55" s="61" t="s">
        <v>85</v>
      </c>
      <c r="H55" s="60" t="s">
        <v>194</v>
      </c>
      <c r="I55" s="63" t="s">
        <v>92</v>
      </c>
      <c r="J55" s="64">
        <v>4</v>
      </c>
      <c r="K55" s="65">
        <v>0</v>
      </c>
      <c r="L55" s="60" t="s">
        <v>87</v>
      </c>
      <c r="M55" s="67">
        <v>1</v>
      </c>
    </row>
    <row r="56" spans="1:13" ht="21.9" customHeight="1" x14ac:dyDescent="0.4">
      <c r="A56" s="60"/>
      <c r="B56" s="108"/>
      <c r="C56" s="116"/>
      <c r="D56" s="61"/>
      <c r="E56" s="61" t="s">
        <v>184</v>
      </c>
      <c r="F56" s="61" t="s">
        <v>183</v>
      </c>
      <c r="G56" s="62" t="s">
        <v>85</v>
      </c>
      <c r="H56" s="60" t="s">
        <v>194</v>
      </c>
      <c r="I56" s="63" t="s">
        <v>92</v>
      </c>
      <c r="J56" s="64">
        <v>4</v>
      </c>
      <c r="K56" s="65" t="s">
        <v>182</v>
      </c>
      <c r="L56" s="118" t="s">
        <v>87</v>
      </c>
      <c r="M56" s="67">
        <v>1</v>
      </c>
    </row>
    <row r="57" spans="1:13" ht="21.9" customHeight="1" x14ac:dyDescent="0.35">
      <c r="A57" s="60">
        <v>26</v>
      </c>
      <c r="B57" s="115" t="s">
        <v>127</v>
      </c>
      <c r="C57" s="116" t="s">
        <v>82</v>
      </c>
      <c r="D57" s="61" t="s">
        <v>66</v>
      </c>
      <c r="E57" s="61" t="s">
        <v>83</v>
      </c>
      <c r="F57" s="61" t="s">
        <v>84</v>
      </c>
      <c r="G57" s="61" t="s">
        <v>85</v>
      </c>
      <c r="H57" s="60" t="s">
        <v>194</v>
      </c>
      <c r="I57" s="63" t="s">
        <v>92</v>
      </c>
      <c r="J57" s="64">
        <v>4</v>
      </c>
      <c r="K57" s="65">
        <v>0</v>
      </c>
      <c r="L57" s="60" t="s">
        <v>87</v>
      </c>
      <c r="M57" s="67">
        <v>1</v>
      </c>
    </row>
    <row r="58" spans="1:13" ht="21.9" customHeight="1" x14ac:dyDescent="0.4">
      <c r="A58" s="60"/>
      <c r="B58" s="108"/>
      <c r="C58" s="116"/>
      <c r="D58" s="61"/>
      <c r="E58" s="61" t="s">
        <v>184</v>
      </c>
      <c r="F58" s="61" t="s">
        <v>183</v>
      </c>
      <c r="G58" s="62" t="s">
        <v>85</v>
      </c>
      <c r="H58" s="60" t="s">
        <v>194</v>
      </c>
      <c r="I58" s="63" t="s">
        <v>92</v>
      </c>
      <c r="J58" s="64">
        <v>4</v>
      </c>
      <c r="K58" s="65" t="s">
        <v>182</v>
      </c>
      <c r="L58" s="118" t="s">
        <v>87</v>
      </c>
      <c r="M58" s="67">
        <v>1</v>
      </c>
    </row>
    <row r="59" spans="1:13" ht="21.9" customHeight="1" x14ac:dyDescent="0.35">
      <c r="A59" s="60">
        <v>27</v>
      </c>
      <c r="B59" s="115" t="s">
        <v>128</v>
      </c>
      <c r="C59" s="116" t="s">
        <v>82</v>
      </c>
      <c r="D59" s="61" t="s">
        <v>66</v>
      </c>
      <c r="E59" s="61" t="s">
        <v>83</v>
      </c>
      <c r="F59" s="61" t="s">
        <v>84</v>
      </c>
      <c r="G59" s="61" t="s">
        <v>85</v>
      </c>
      <c r="H59" s="60" t="s">
        <v>194</v>
      </c>
      <c r="I59" s="63" t="s">
        <v>92</v>
      </c>
      <c r="J59" s="64">
        <v>4</v>
      </c>
      <c r="K59" s="65">
        <v>0</v>
      </c>
      <c r="L59" s="60" t="s">
        <v>87</v>
      </c>
      <c r="M59" s="67">
        <v>1</v>
      </c>
    </row>
    <row r="60" spans="1:13" ht="21.9" customHeight="1" x14ac:dyDescent="0.4">
      <c r="A60" s="60"/>
      <c r="B60" s="108"/>
      <c r="C60" s="116"/>
      <c r="D60" s="61"/>
      <c r="E60" s="61" t="s">
        <v>184</v>
      </c>
      <c r="F60" s="61" t="s">
        <v>183</v>
      </c>
      <c r="G60" s="62" t="s">
        <v>85</v>
      </c>
      <c r="H60" s="60" t="s">
        <v>194</v>
      </c>
      <c r="I60" s="63" t="s">
        <v>92</v>
      </c>
      <c r="J60" s="64">
        <v>4</v>
      </c>
      <c r="K60" s="65" t="s">
        <v>182</v>
      </c>
      <c r="L60" s="118" t="s">
        <v>87</v>
      </c>
      <c r="M60" s="67">
        <v>1</v>
      </c>
    </row>
    <row r="61" spans="1:13" ht="21.9" customHeight="1" x14ac:dyDescent="0.35">
      <c r="A61" s="60">
        <v>28</v>
      </c>
      <c r="B61" s="115" t="s">
        <v>129</v>
      </c>
      <c r="C61" s="116" t="s">
        <v>82</v>
      </c>
      <c r="D61" s="61" t="s">
        <v>66</v>
      </c>
      <c r="E61" s="61" t="s">
        <v>83</v>
      </c>
      <c r="F61" s="61" t="s">
        <v>84</v>
      </c>
      <c r="G61" s="61" t="s">
        <v>85</v>
      </c>
      <c r="H61" s="60" t="s">
        <v>194</v>
      </c>
      <c r="I61" s="63" t="s">
        <v>92</v>
      </c>
      <c r="J61" s="64">
        <v>4</v>
      </c>
      <c r="K61" s="65">
        <v>0</v>
      </c>
      <c r="L61" s="60" t="s">
        <v>87</v>
      </c>
      <c r="M61" s="67">
        <v>1</v>
      </c>
    </row>
    <row r="62" spans="1:13" ht="21.9" customHeight="1" x14ac:dyDescent="0.4">
      <c r="A62" s="60"/>
      <c r="B62" s="108"/>
      <c r="C62" s="116"/>
      <c r="D62" s="61"/>
      <c r="E62" s="61" t="s">
        <v>184</v>
      </c>
      <c r="F62" s="61" t="s">
        <v>183</v>
      </c>
      <c r="G62" s="62" t="s">
        <v>85</v>
      </c>
      <c r="H62" s="60" t="s">
        <v>194</v>
      </c>
      <c r="I62" s="63" t="s">
        <v>92</v>
      </c>
      <c r="J62" s="64">
        <v>4</v>
      </c>
      <c r="K62" s="65" t="s">
        <v>182</v>
      </c>
      <c r="L62" s="118" t="s">
        <v>87</v>
      </c>
      <c r="M62" s="67">
        <v>1</v>
      </c>
    </row>
    <row r="63" spans="1:13" ht="21.9" customHeight="1" x14ac:dyDescent="0.35">
      <c r="A63" s="60">
        <v>29</v>
      </c>
      <c r="B63" s="115" t="s">
        <v>130</v>
      </c>
      <c r="C63" s="116" t="s">
        <v>82</v>
      </c>
      <c r="D63" s="61" t="s">
        <v>66</v>
      </c>
      <c r="E63" s="61" t="s">
        <v>83</v>
      </c>
      <c r="F63" s="61" t="s">
        <v>84</v>
      </c>
      <c r="G63" s="61" t="s">
        <v>85</v>
      </c>
      <c r="H63" s="60" t="s">
        <v>194</v>
      </c>
      <c r="I63" s="63" t="s">
        <v>92</v>
      </c>
      <c r="J63" s="64">
        <v>4</v>
      </c>
      <c r="K63" s="65">
        <v>0</v>
      </c>
      <c r="L63" s="60" t="s">
        <v>87</v>
      </c>
      <c r="M63" s="67">
        <v>1</v>
      </c>
    </row>
    <row r="64" spans="1:13" ht="21.9" customHeight="1" x14ac:dyDescent="0.4">
      <c r="A64" s="60"/>
      <c r="B64" s="108"/>
      <c r="C64" s="116"/>
      <c r="D64" s="61"/>
      <c r="E64" s="61" t="s">
        <v>184</v>
      </c>
      <c r="F64" s="61" t="s">
        <v>183</v>
      </c>
      <c r="G64" s="62" t="s">
        <v>85</v>
      </c>
      <c r="H64" s="60" t="s">
        <v>194</v>
      </c>
      <c r="I64" s="63" t="s">
        <v>92</v>
      </c>
      <c r="J64" s="64">
        <v>4</v>
      </c>
      <c r="K64" s="65" t="s">
        <v>182</v>
      </c>
      <c r="L64" s="118" t="s">
        <v>87</v>
      </c>
      <c r="M64" s="67">
        <v>1</v>
      </c>
    </row>
    <row r="65" spans="1:13" ht="21.9" customHeight="1" x14ac:dyDescent="0.35">
      <c r="A65" s="60">
        <v>30</v>
      </c>
      <c r="B65" s="115" t="s">
        <v>131</v>
      </c>
      <c r="C65" s="116" t="s">
        <v>187</v>
      </c>
      <c r="D65" s="61" t="s">
        <v>66</v>
      </c>
      <c r="E65" s="61" t="s">
        <v>83</v>
      </c>
      <c r="F65" s="61" t="s">
        <v>84</v>
      </c>
      <c r="G65" s="61" t="s">
        <v>85</v>
      </c>
      <c r="H65" s="60" t="s">
        <v>194</v>
      </c>
      <c r="I65" s="63" t="s">
        <v>92</v>
      </c>
      <c r="J65" s="64">
        <v>4</v>
      </c>
      <c r="K65" s="65">
        <v>0</v>
      </c>
      <c r="L65" s="60" t="s">
        <v>87</v>
      </c>
      <c r="M65" s="67">
        <v>1</v>
      </c>
    </row>
    <row r="66" spans="1:13" ht="21.9" customHeight="1" x14ac:dyDescent="0.4">
      <c r="A66" s="60"/>
      <c r="B66" s="108"/>
      <c r="C66" s="116"/>
      <c r="D66" s="61"/>
      <c r="E66" s="61" t="s">
        <v>184</v>
      </c>
      <c r="F66" s="61" t="s">
        <v>183</v>
      </c>
      <c r="G66" s="62" t="s">
        <v>85</v>
      </c>
      <c r="H66" s="60" t="s">
        <v>194</v>
      </c>
      <c r="I66" s="63" t="s">
        <v>92</v>
      </c>
      <c r="J66" s="64">
        <v>4</v>
      </c>
      <c r="K66" s="65" t="s">
        <v>182</v>
      </c>
      <c r="L66" s="118" t="s">
        <v>87</v>
      </c>
      <c r="M66" s="67">
        <v>1</v>
      </c>
    </row>
    <row r="67" spans="1:13" ht="21.9" customHeight="1" x14ac:dyDescent="0.35">
      <c r="A67" s="60">
        <v>31</v>
      </c>
      <c r="B67" s="115" t="s">
        <v>133</v>
      </c>
      <c r="C67" s="116" t="s">
        <v>79</v>
      </c>
      <c r="D67" s="61" t="s">
        <v>66</v>
      </c>
      <c r="E67" s="61" t="s">
        <v>83</v>
      </c>
      <c r="F67" s="61" t="s">
        <v>84</v>
      </c>
      <c r="G67" s="61" t="s">
        <v>85</v>
      </c>
      <c r="H67" s="60" t="s">
        <v>194</v>
      </c>
      <c r="I67" s="63" t="s">
        <v>92</v>
      </c>
      <c r="J67" s="64">
        <v>4</v>
      </c>
      <c r="K67" s="65">
        <v>0</v>
      </c>
      <c r="L67" s="60" t="s">
        <v>87</v>
      </c>
      <c r="M67" s="67">
        <v>1</v>
      </c>
    </row>
    <row r="68" spans="1:13" ht="21.9" customHeight="1" x14ac:dyDescent="0.4">
      <c r="A68" s="60"/>
      <c r="B68" s="108"/>
      <c r="C68" s="116"/>
      <c r="D68" s="61"/>
      <c r="E68" s="61" t="s">
        <v>184</v>
      </c>
      <c r="F68" s="61" t="s">
        <v>183</v>
      </c>
      <c r="G68" s="62" t="s">
        <v>85</v>
      </c>
      <c r="H68" s="60" t="s">
        <v>194</v>
      </c>
      <c r="I68" s="63" t="s">
        <v>92</v>
      </c>
      <c r="J68" s="64">
        <v>4</v>
      </c>
      <c r="K68" s="65" t="s">
        <v>182</v>
      </c>
      <c r="L68" s="118" t="s">
        <v>87</v>
      </c>
      <c r="M68" s="67">
        <v>1</v>
      </c>
    </row>
    <row r="69" spans="1:13" ht="21.9" customHeight="1" x14ac:dyDescent="0.35">
      <c r="A69" s="60">
        <v>32</v>
      </c>
      <c r="B69" s="115" t="s">
        <v>134</v>
      </c>
      <c r="C69" s="116" t="s">
        <v>82</v>
      </c>
      <c r="D69" s="61" t="s">
        <v>66</v>
      </c>
      <c r="E69" s="61" t="s">
        <v>83</v>
      </c>
      <c r="F69" s="61" t="s">
        <v>84</v>
      </c>
      <c r="G69" s="61" t="s">
        <v>85</v>
      </c>
      <c r="H69" s="60" t="s">
        <v>194</v>
      </c>
      <c r="I69" s="63" t="s">
        <v>92</v>
      </c>
      <c r="J69" s="64">
        <v>4</v>
      </c>
      <c r="K69" s="65">
        <v>0</v>
      </c>
      <c r="L69" s="60" t="s">
        <v>87</v>
      </c>
      <c r="M69" s="67">
        <v>1</v>
      </c>
    </row>
    <row r="70" spans="1:13" ht="21.9" customHeight="1" x14ac:dyDescent="0.4">
      <c r="A70" s="60"/>
      <c r="B70" s="108"/>
      <c r="C70" s="116"/>
      <c r="D70" s="61"/>
      <c r="E70" s="61" t="s">
        <v>184</v>
      </c>
      <c r="F70" s="61" t="s">
        <v>183</v>
      </c>
      <c r="G70" s="62" t="s">
        <v>85</v>
      </c>
      <c r="H70" s="60" t="s">
        <v>194</v>
      </c>
      <c r="I70" s="63" t="s">
        <v>92</v>
      </c>
      <c r="J70" s="64">
        <v>4</v>
      </c>
      <c r="K70" s="65" t="s">
        <v>182</v>
      </c>
      <c r="L70" s="118" t="s">
        <v>87</v>
      </c>
      <c r="M70" s="67">
        <v>1</v>
      </c>
    </row>
    <row r="71" spans="1:13" ht="21.9" customHeight="1" x14ac:dyDescent="0.35">
      <c r="A71" s="60">
        <v>33</v>
      </c>
      <c r="B71" s="115" t="s">
        <v>145</v>
      </c>
      <c r="C71" s="116" t="s">
        <v>78</v>
      </c>
      <c r="D71" s="61" t="s">
        <v>66</v>
      </c>
      <c r="E71" s="61" t="s">
        <v>83</v>
      </c>
      <c r="F71" s="61" t="s">
        <v>84</v>
      </c>
      <c r="G71" s="61" t="s">
        <v>85</v>
      </c>
      <c r="H71" s="60" t="s">
        <v>194</v>
      </c>
      <c r="I71" s="63" t="s">
        <v>92</v>
      </c>
      <c r="J71" s="64">
        <v>4</v>
      </c>
      <c r="K71" s="65">
        <v>0</v>
      </c>
      <c r="L71" s="60" t="s">
        <v>87</v>
      </c>
      <c r="M71" s="67">
        <v>1</v>
      </c>
    </row>
    <row r="72" spans="1:13" ht="21.9" customHeight="1" x14ac:dyDescent="0.4">
      <c r="A72" s="60"/>
      <c r="B72" s="108"/>
      <c r="C72" s="116"/>
      <c r="D72" s="61"/>
      <c r="E72" s="61" t="s">
        <v>184</v>
      </c>
      <c r="F72" s="61" t="s">
        <v>183</v>
      </c>
      <c r="G72" s="62" t="s">
        <v>85</v>
      </c>
      <c r="H72" s="60" t="s">
        <v>194</v>
      </c>
      <c r="I72" s="63" t="s">
        <v>92</v>
      </c>
      <c r="J72" s="64">
        <v>4</v>
      </c>
      <c r="K72" s="65" t="s">
        <v>182</v>
      </c>
      <c r="L72" s="118" t="s">
        <v>87</v>
      </c>
      <c r="M72" s="67">
        <v>1</v>
      </c>
    </row>
    <row r="73" spans="1:13" ht="21.9" customHeight="1" x14ac:dyDescent="0.35">
      <c r="A73" s="60">
        <v>34</v>
      </c>
      <c r="B73" s="115" t="s">
        <v>146</v>
      </c>
      <c r="C73" s="116" t="s">
        <v>79</v>
      </c>
      <c r="D73" s="61" t="s">
        <v>66</v>
      </c>
      <c r="E73" s="61" t="s">
        <v>83</v>
      </c>
      <c r="F73" s="61" t="s">
        <v>84</v>
      </c>
      <c r="G73" s="61" t="s">
        <v>85</v>
      </c>
      <c r="H73" s="60" t="s">
        <v>194</v>
      </c>
      <c r="I73" s="63" t="s">
        <v>92</v>
      </c>
      <c r="J73" s="64">
        <v>4</v>
      </c>
      <c r="K73" s="65">
        <v>0</v>
      </c>
      <c r="L73" s="60" t="s">
        <v>87</v>
      </c>
      <c r="M73" s="67">
        <v>1</v>
      </c>
    </row>
    <row r="74" spans="1:13" ht="21.9" customHeight="1" x14ac:dyDescent="0.4">
      <c r="A74" s="60"/>
      <c r="B74" s="108"/>
      <c r="C74" s="116"/>
      <c r="D74" s="61"/>
      <c r="E74" s="61" t="s">
        <v>184</v>
      </c>
      <c r="F74" s="61" t="s">
        <v>183</v>
      </c>
      <c r="G74" s="62" t="s">
        <v>85</v>
      </c>
      <c r="H74" s="60" t="s">
        <v>194</v>
      </c>
      <c r="I74" s="63" t="s">
        <v>92</v>
      </c>
      <c r="J74" s="64">
        <v>4</v>
      </c>
      <c r="K74" s="65" t="s">
        <v>182</v>
      </c>
      <c r="L74" s="118" t="s">
        <v>87</v>
      </c>
      <c r="M74" s="67">
        <v>1</v>
      </c>
    </row>
    <row r="75" spans="1:13" ht="21.9" customHeight="1" x14ac:dyDescent="0.25">
      <c r="A75" s="60">
        <v>35</v>
      </c>
      <c r="B75" s="115" t="s">
        <v>151</v>
      </c>
      <c r="C75" s="115" t="s">
        <v>79</v>
      </c>
      <c r="D75" s="61" t="s">
        <v>66</v>
      </c>
      <c r="E75" s="61" t="s">
        <v>83</v>
      </c>
      <c r="F75" s="61" t="s">
        <v>84</v>
      </c>
      <c r="G75" s="61" t="s">
        <v>85</v>
      </c>
      <c r="H75" s="60" t="s">
        <v>194</v>
      </c>
      <c r="I75" s="63" t="s">
        <v>92</v>
      </c>
      <c r="J75" s="64">
        <v>4</v>
      </c>
      <c r="K75" s="65">
        <v>0</v>
      </c>
      <c r="L75" s="60" t="s">
        <v>87</v>
      </c>
      <c r="M75" s="67">
        <v>1</v>
      </c>
    </row>
    <row r="76" spans="1:13" ht="21.9" customHeight="1" x14ac:dyDescent="0.4">
      <c r="A76" s="60"/>
      <c r="B76" s="108"/>
      <c r="C76" s="116"/>
      <c r="D76" s="61"/>
      <c r="E76" s="61" t="s">
        <v>184</v>
      </c>
      <c r="F76" s="61" t="s">
        <v>183</v>
      </c>
      <c r="G76" s="62" t="s">
        <v>85</v>
      </c>
      <c r="H76" s="60" t="s">
        <v>194</v>
      </c>
      <c r="I76" s="63" t="s">
        <v>92</v>
      </c>
      <c r="J76" s="64">
        <v>4</v>
      </c>
      <c r="K76" s="65" t="s">
        <v>182</v>
      </c>
      <c r="L76" s="118" t="s">
        <v>87</v>
      </c>
      <c r="M76" s="67">
        <v>1</v>
      </c>
    </row>
    <row r="77" spans="1:13" ht="21.9" customHeight="1" x14ac:dyDescent="0.25">
      <c r="A77" s="60">
        <v>36</v>
      </c>
      <c r="B77" s="115" t="s">
        <v>152</v>
      </c>
      <c r="C77" s="115" t="s">
        <v>79</v>
      </c>
      <c r="D77" s="61" t="s">
        <v>66</v>
      </c>
      <c r="E77" s="61" t="s">
        <v>83</v>
      </c>
      <c r="F77" s="61" t="s">
        <v>84</v>
      </c>
      <c r="G77" s="61" t="s">
        <v>85</v>
      </c>
      <c r="H77" s="60" t="s">
        <v>194</v>
      </c>
      <c r="I77" s="63" t="s">
        <v>92</v>
      </c>
      <c r="J77" s="64">
        <v>4</v>
      </c>
      <c r="K77" s="65">
        <v>0</v>
      </c>
      <c r="L77" s="60" t="s">
        <v>87</v>
      </c>
      <c r="M77" s="67">
        <v>1</v>
      </c>
    </row>
    <row r="78" spans="1:13" ht="21.9" customHeight="1" x14ac:dyDescent="0.4">
      <c r="A78" s="60"/>
      <c r="B78" s="108"/>
      <c r="C78" s="116"/>
      <c r="D78" s="61"/>
      <c r="E78" s="61" t="s">
        <v>184</v>
      </c>
      <c r="F78" s="61" t="s">
        <v>183</v>
      </c>
      <c r="G78" s="62" t="s">
        <v>85</v>
      </c>
      <c r="H78" s="60" t="s">
        <v>194</v>
      </c>
      <c r="I78" s="63" t="s">
        <v>92</v>
      </c>
      <c r="J78" s="64">
        <v>4</v>
      </c>
      <c r="K78" s="65" t="s">
        <v>182</v>
      </c>
      <c r="L78" s="118" t="s">
        <v>87</v>
      </c>
      <c r="M78" s="67">
        <v>1</v>
      </c>
    </row>
    <row r="79" spans="1:13" ht="21.9" customHeight="1" x14ac:dyDescent="0.25">
      <c r="A79" s="60">
        <v>37</v>
      </c>
      <c r="B79" s="115" t="s">
        <v>153</v>
      </c>
      <c r="C79" s="115" t="s">
        <v>79</v>
      </c>
      <c r="D79" s="61" t="s">
        <v>66</v>
      </c>
      <c r="E79" s="61" t="s">
        <v>83</v>
      </c>
      <c r="F79" s="61" t="s">
        <v>84</v>
      </c>
      <c r="G79" s="61" t="s">
        <v>85</v>
      </c>
      <c r="H79" s="60" t="s">
        <v>194</v>
      </c>
      <c r="I79" s="63" t="s">
        <v>92</v>
      </c>
      <c r="J79" s="64">
        <v>4</v>
      </c>
      <c r="K79" s="65">
        <v>0</v>
      </c>
      <c r="L79" s="60" t="s">
        <v>87</v>
      </c>
      <c r="M79" s="67">
        <v>1</v>
      </c>
    </row>
    <row r="80" spans="1:13" ht="21.9" customHeight="1" x14ac:dyDescent="0.4">
      <c r="A80" s="60"/>
      <c r="B80" s="108"/>
      <c r="C80" s="116"/>
      <c r="D80" s="61"/>
      <c r="E80" s="61" t="s">
        <v>184</v>
      </c>
      <c r="F80" s="61" t="s">
        <v>183</v>
      </c>
      <c r="G80" s="62" t="s">
        <v>85</v>
      </c>
      <c r="H80" s="60" t="s">
        <v>194</v>
      </c>
      <c r="I80" s="63" t="s">
        <v>92</v>
      </c>
      <c r="J80" s="64">
        <v>4</v>
      </c>
      <c r="K80" s="65" t="s">
        <v>182</v>
      </c>
      <c r="L80" s="118" t="s">
        <v>87</v>
      </c>
      <c r="M80" s="67">
        <v>1</v>
      </c>
    </row>
    <row r="81" spans="1:13" ht="21.9" customHeight="1" x14ac:dyDescent="0.25">
      <c r="A81" s="60">
        <v>38</v>
      </c>
      <c r="B81" s="115" t="s">
        <v>154</v>
      </c>
      <c r="C81" s="115" t="s">
        <v>79</v>
      </c>
      <c r="D81" s="61" t="s">
        <v>66</v>
      </c>
      <c r="E81" s="61" t="s">
        <v>83</v>
      </c>
      <c r="F81" s="61" t="s">
        <v>84</v>
      </c>
      <c r="G81" s="61" t="s">
        <v>85</v>
      </c>
      <c r="H81" s="60" t="s">
        <v>194</v>
      </c>
      <c r="I81" s="63" t="s">
        <v>92</v>
      </c>
      <c r="J81" s="64">
        <v>4</v>
      </c>
      <c r="K81" s="65">
        <v>0</v>
      </c>
      <c r="L81" s="60" t="s">
        <v>87</v>
      </c>
      <c r="M81" s="67">
        <v>1</v>
      </c>
    </row>
    <row r="82" spans="1:13" ht="21.9" customHeight="1" x14ac:dyDescent="0.4">
      <c r="A82" s="60"/>
      <c r="B82" s="108"/>
      <c r="C82" s="116"/>
      <c r="D82" s="61"/>
      <c r="E82" s="61" t="s">
        <v>184</v>
      </c>
      <c r="F82" s="61" t="s">
        <v>183</v>
      </c>
      <c r="G82" s="62" t="s">
        <v>85</v>
      </c>
      <c r="H82" s="60" t="s">
        <v>194</v>
      </c>
      <c r="I82" s="63" t="s">
        <v>92</v>
      </c>
      <c r="J82" s="64">
        <v>4</v>
      </c>
      <c r="K82" s="65" t="s">
        <v>182</v>
      </c>
      <c r="L82" s="118" t="s">
        <v>87</v>
      </c>
      <c r="M82" s="67">
        <v>1</v>
      </c>
    </row>
    <row r="83" spans="1:13" ht="21.9" customHeight="1" x14ac:dyDescent="0.25">
      <c r="A83" s="60">
        <v>39</v>
      </c>
      <c r="B83" s="115" t="s">
        <v>155</v>
      </c>
      <c r="C83" s="115" t="s">
        <v>79</v>
      </c>
      <c r="D83" s="61" t="s">
        <v>66</v>
      </c>
      <c r="E83" s="61" t="s">
        <v>83</v>
      </c>
      <c r="F83" s="61" t="s">
        <v>84</v>
      </c>
      <c r="G83" s="61" t="s">
        <v>85</v>
      </c>
      <c r="H83" s="60" t="s">
        <v>194</v>
      </c>
      <c r="I83" s="63" t="s">
        <v>92</v>
      </c>
      <c r="J83" s="64">
        <v>4</v>
      </c>
      <c r="K83" s="65">
        <v>0</v>
      </c>
      <c r="L83" s="60" t="s">
        <v>87</v>
      </c>
      <c r="M83" s="67">
        <v>1</v>
      </c>
    </row>
    <row r="84" spans="1:13" ht="21.9" customHeight="1" x14ac:dyDescent="0.4">
      <c r="A84" s="60"/>
      <c r="B84" s="108"/>
      <c r="C84" s="116"/>
      <c r="D84" s="61"/>
      <c r="E84" s="61" t="s">
        <v>184</v>
      </c>
      <c r="F84" s="61" t="s">
        <v>183</v>
      </c>
      <c r="G84" s="62" t="s">
        <v>85</v>
      </c>
      <c r="H84" s="60" t="s">
        <v>194</v>
      </c>
      <c r="I84" s="63" t="s">
        <v>92</v>
      </c>
      <c r="J84" s="64">
        <v>4</v>
      </c>
      <c r="K84" s="65" t="s">
        <v>182</v>
      </c>
      <c r="L84" s="118" t="s">
        <v>87</v>
      </c>
      <c r="M84" s="67">
        <v>1</v>
      </c>
    </row>
    <row r="85" spans="1:13" ht="21.9" customHeight="1" x14ac:dyDescent="0.25">
      <c r="A85" s="60">
        <v>40</v>
      </c>
      <c r="B85" s="115" t="s">
        <v>156</v>
      </c>
      <c r="C85" s="115" t="s">
        <v>79</v>
      </c>
      <c r="D85" s="61" t="s">
        <v>66</v>
      </c>
      <c r="E85" s="61" t="s">
        <v>83</v>
      </c>
      <c r="F85" s="61" t="s">
        <v>84</v>
      </c>
      <c r="G85" s="61" t="s">
        <v>85</v>
      </c>
      <c r="H85" s="60" t="s">
        <v>194</v>
      </c>
      <c r="I85" s="63" t="s">
        <v>92</v>
      </c>
      <c r="J85" s="64">
        <v>2</v>
      </c>
      <c r="K85" s="65">
        <v>0</v>
      </c>
      <c r="L85" s="60" t="s">
        <v>87</v>
      </c>
      <c r="M85" s="67">
        <v>1</v>
      </c>
    </row>
    <row r="86" spans="1:13" ht="21.9" customHeight="1" x14ac:dyDescent="0.4">
      <c r="A86" s="60"/>
      <c r="B86" s="108"/>
      <c r="C86" s="116"/>
      <c r="D86" s="61"/>
      <c r="E86" s="61" t="s">
        <v>184</v>
      </c>
      <c r="F86" s="61" t="s">
        <v>183</v>
      </c>
      <c r="G86" s="62" t="s">
        <v>85</v>
      </c>
      <c r="H86" s="60" t="s">
        <v>194</v>
      </c>
      <c r="I86" s="63" t="s">
        <v>92</v>
      </c>
      <c r="J86" s="64">
        <v>4</v>
      </c>
      <c r="K86" s="65" t="s">
        <v>182</v>
      </c>
      <c r="L86" s="118" t="s">
        <v>87</v>
      </c>
      <c r="M86" s="67">
        <v>1</v>
      </c>
    </row>
    <row r="87" spans="1:13" ht="21.9" customHeight="1" x14ac:dyDescent="0.25">
      <c r="A87" s="60">
        <v>41</v>
      </c>
      <c r="B87" s="114" t="s">
        <v>158</v>
      </c>
      <c r="C87" s="115" t="s">
        <v>79</v>
      </c>
      <c r="D87" s="61" t="s">
        <v>66</v>
      </c>
      <c r="E87" s="61" t="s">
        <v>83</v>
      </c>
      <c r="F87" s="61" t="s">
        <v>84</v>
      </c>
      <c r="G87" s="61" t="s">
        <v>85</v>
      </c>
      <c r="H87" s="60" t="s">
        <v>194</v>
      </c>
      <c r="I87" s="63" t="s">
        <v>92</v>
      </c>
      <c r="J87" s="64">
        <v>1</v>
      </c>
      <c r="K87" s="65">
        <v>0</v>
      </c>
      <c r="L87" s="60" t="s">
        <v>87</v>
      </c>
      <c r="M87" s="67">
        <v>1</v>
      </c>
    </row>
    <row r="88" spans="1:13" ht="21.9" customHeight="1" x14ac:dyDescent="0.4">
      <c r="A88" s="60"/>
      <c r="B88" s="108"/>
      <c r="C88" s="116"/>
      <c r="D88" s="61"/>
      <c r="E88" s="61" t="s">
        <v>184</v>
      </c>
      <c r="F88" s="61" t="s">
        <v>183</v>
      </c>
      <c r="G88" s="62" t="s">
        <v>85</v>
      </c>
      <c r="H88" s="60" t="s">
        <v>194</v>
      </c>
      <c r="I88" s="63" t="s">
        <v>92</v>
      </c>
      <c r="J88" s="64">
        <v>4</v>
      </c>
      <c r="K88" s="65" t="s">
        <v>182</v>
      </c>
      <c r="L88" s="118" t="s">
        <v>87</v>
      </c>
      <c r="M88" s="67">
        <v>1</v>
      </c>
    </row>
    <row r="89" spans="1:13" ht="21.9" customHeight="1" x14ac:dyDescent="0.25">
      <c r="A89" s="60">
        <v>42</v>
      </c>
      <c r="B89" s="115" t="s">
        <v>157</v>
      </c>
      <c r="C89" s="115" t="s">
        <v>79</v>
      </c>
      <c r="D89" s="61" t="s">
        <v>66</v>
      </c>
      <c r="E89" s="61" t="s">
        <v>83</v>
      </c>
      <c r="F89" s="61" t="s">
        <v>84</v>
      </c>
      <c r="G89" s="61" t="s">
        <v>85</v>
      </c>
      <c r="H89" s="60" t="s">
        <v>194</v>
      </c>
      <c r="I89" s="63" t="s">
        <v>92</v>
      </c>
      <c r="J89" s="64">
        <v>4</v>
      </c>
      <c r="K89" s="65" t="s">
        <v>182</v>
      </c>
      <c r="L89" s="118" t="s">
        <v>87</v>
      </c>
      <c r="M89" s="67">
        <v>1</v>
      </c>
    </row>
    <row r="90" spans="1:13" ht="21.9" customHeight="1" x14ac:dyDescent="0.4">
      <c r="A90" s="60"/>
      <c r="B90" s="108"/>
      <c r="C90" s="116"/>
      <c r="D90" s="61"/>
      <c r="E90" s="61" t="s">
        <v>184</v>
      </c>
      <c r="F90" s="61" t="s">
        <v>183</v>
      </c>
      <c r="G90" s="62" t="s">
        <v>85</v>
      </c>
      <c r="H90" s="60" t="s">
        <v>194</v>
      </c>
      <c r="I90" s="63" t="s">
        <v>92</v>
      </c>
      <c r="J90" s="64">
        <v>4</v>
      </c>
      <c r="K90" s="65" t="s">
        <v>182</v>
      </c>
      <c r="L90" s="118" t="s">
        <v>87</v>
      </c>
      <c r="M90" s="67">
        <v>1</v>
      </c>
    </row>
    <row r="91" spans="1:13" ht="21.9" customHeight="1" x14ac:dyDescent="0.25">
      <c r="A91" s="60">
        <v>43</v>
      </c>
      <c r="B91" s="115" t="s">
        <v>159</v>
      </c>
      <c r="C91" s="115" t="s">
        <v>79</v>
      </c>
      <c r="D91" s="61" t="s">
        <v>66</v>
      </c>
      <c r="E91" s="61" t="s">
        <v>83</v>
      </c>
      <c r="F91" s="61" t="s">
        <v>84</v>
      </c>
      <c r="G91" s="62" t="s">
        <v>85</v>
      </c>
      <c r="H91" s="60" t="s">
        <v>194</v>
      </c>
      <c r="I91" s="63" t="s">
        <v>92</v>
      </c>
      <c r="J91" s="64">
        <v>4</v>
      </c>
      <c r="K91" s="65">
        <v>0</v>
      </c>
      <c r="L91" s="60" t="s">
        <v>87</v>
      </c>
      <c r="M91" s="67">
        <v>1</v>
      </c>
    </row>
    <row r="92" spans="1:13" ht="21.9" customHeight="1" x14ac:dyDescent="0.4">
      <c r="A92" s="60"/>
      <c r="B92" s="108"/>
      <c r="C92" s="116"/>
      <c r="D92" s="61"/>
      <c r="E92" s="61" t="s">
        <v>184</v>
      </c>
      <c r="F92" s="61" t="s">
        <v>183</v>
      </c>
      <c r="G92" s="62" t="s">
        <v>85</v>
      </c>
      <c r="H92" s="60" t="s">
        <v>194</v>
      </c>
      <c r="I92" s="63" t="s">
        <v>92</v>
      </c>
      <c r="J92" s="64">
        <v>4</v>
      </c>
      <c r="K92" s="65" t="s">
        <v>182</v>
      </c>
      <c r="L92" s="118" t="s">
        <v>87</v>
      </c>
      <c r="M92" s="67">
        <v>1</v>
      </c>
    </row>
    <row r="93" spans="1:13" ht="21.9" customHeight="1" x14ac:dyDescent="0.25">
      <c r="A93" s="60">
        <v>44</v>
      </c>
      <c r="B93" s="115" t="s">
        <v>160</v>
      </c>
      <c r="C93" s="115" t="s">
        <v>79</v>
      </c>
      <c r="D93" s="61" t="s">
        <v>66</v>
      </c>
      <c r="E93" s="61" t="s">
        <v>83</v>
      </c>
      <c r="F93" s="61" t="s">
        <v>84</v>
      </c>
      <c r="G93" s="62" t="s">
        <v>85</v>
      </c>
      <c r="H93" s="60" t="s">
        <v>194</v>
      </c>
      <c r="I93" s="63" t="s">
        <v>92</v>
      </c>
      <c r="J93" s="64">
        <v>4</v>
      </c>
      <c r="K93" s="65">
        <v>0</v>
      </c>
      <c r="L93" s="60" t="s">
        <v>87</v>
      </c>
      <c r="M93" s="67">
        <v>1</v>
      </c>
    </row>
    <row r="94" spans="1:13" ht="21.9" customHeight="1" x14ac:dyDescent="0.4">
      <c r="A94" s="60"/>
      <c r="B94" s="108"/>
      <c r="C94" s="116"/>
      <c r="D94" s="61"/>
      <c r="E94" s="61" t="s">
        <v>184</v>
      </c>
      <c r="F94" s="61" t="s">
        <v>183</v>
      </c>
      <c r="G94" s="62" t="s">
        <v>85</v>
      </c>
      <c r="H94" s="60" t="s">
        <v>194</v>
      </c>
      <c r="I94" s="63" t="s">
        <v>92</v>
      </c>
      <c r="J94" s="64">
        <v>4</v>
      </c>
      <c r="K94" s="65" t="s">
        <v>182</v>
      </c>
      <c r="L94" s="118" t="s">
        <v>87</v>
      </c>
      <c r="M94" s="67">
        <v>1</v>
      </c>
    </row>
    <row r="95" spans="1:13" ht="21.9" customHeight="1" x14ac:dyDescent="0.25">
      <c r="A95" s="60">
        <v>45</v>
      </c>
      <c r="B95" s="115" t="s">
        <v>161</v>
      </c>
      <c r="C95" s="115" t="s">
        <v>79</v>
      </c>
      <c r="D95" s="61" t="s">
        <v>66</v>
      </c>
      <c r="E95" s="61" t="s">
        <v>83</v>
      </c>
      <c r="F95" s="61" t="s">
        <v>84</v>
      </c>
      <c r="G95" s="62" t="s">
        <v>85</v>
      </c>
      <c r="H95" s="60" t="s">
        <v>194</v>
      </c>
      <c r="I95" s="63" t="s">
        <v>92</v>
      </c>
      <c r="J95" s="64">
        <v>4</v>
      </c>
      <c r="K95" s="65">
        <v>0</v>
      </c>
      <c r="L95" s="60" t="s">
        <v>87</v>
      </c>
      <c r="M95" s="67">
        <v>1</v>
      </c>
    </row>
    <row r="96" spans="1:13" ht="21.9" customHeight="1" x14ac:dyDescent="0.4">
      <c r="A96" s="60"/>
      <c r="B96" s="108"/>
      <c r="C96" s="116"/>
      <c r="D96" s="61"/>
      <c r="E96" s="61" t="s">
        <v>184</v>
      </c>
      <c r="F96" s="61" t="s">
        <v>183</v>
      </c>
      <c r="G96" s="62" t="s">
        <v>85</v>
      </c>
      <c r="H96" s="60" t="s">
        <v>194</v>
      </c>
      <c r="I96" s="63" t="s">
        <v>92</v>
      </c>
      <c r="J96" s="64">
        <v>4</v>
      </c>
      <c r="K96" s="65" t="s">
        <v>182</v>
      </c>
      <c r="L96" s="118" t="s">
        <v>87</v>
      </c>
      <c r="M96" s="67">
        <v>1</v>
      </c>
    </row>
    <row r="97" spans="1:13" ht="21.9" customHeight="1" x14ac:dyDescent="0.25">
      <c r="A97" s="60">
        <v>46</v>
      </c>
      <c r="B97" s="115" t="s">
        <v>162</v>
      </c>
      <c r="C97" s="115" t="s">
        <v>79</v>
      </c>
      <c r="D97" s="61" t="s">
        <v>66</v>
      </c>
      <c r="E97" s="61" t="s">
        <v>83</v>
      </c>
      <c r="F97" s="61" t="s">
        <v>84</v>
      </c>
      <c r="G97" s="62" t="s">
        <v>85</v>
      </c>
      <c r="H97" s="60" t="s">
        <v>194</v>
      </c>
      <c r="I97" s="63" t="s">
        <v>92</v>
      </c>
      <c r="J97" s="64">
        <v>4</v>
      </c>
      <c r="K97" s="65">
        <v>0</v>
      </c>
      <c r="L97" s="60" t="s">
        <v>87</v>
      </c>
      <c r="M97" s="67">
        <v>1</v>
      </c>
    </row>
    <row r="98" spans="1:13" ht="21.9" customHeight="1" x14ac:dyDescent="0.4">
      <c r="A98" s="60"/>
      <c r="B98" s="108"/>
      <c r="C98" s="116"/>
      <c r="D98" s="61"/>
      <c r="E98" s="61" t="s">
        <v>184</v>
      </c>
      <c r="F98" s="61" t="s">
        <v>183</v>
      </c>
      <c r="G98" s="62" t="s">
        <v>85</v>
      </c>
      <c r="H98" s="60" t="s">
        <v>194</v>
      </c>
      <c r="I98" s="63" t="s">
        <v>92</v>
      </c>
      <c r="J98" s="64">
        <v>4</v>
      </c>
      <c r="K98" s="65" t="s">
        <v>182</v>
      </c>
      <c r="L98" s="118" t="s">
        <v>87</v>
      </c>
      <c r="M98" s="67">
        <v>1</v>
      </c>
    </row>
    <row r="99" spans="1:13" ht="21.9" customHeight="1" x14ac:dyDescent="0.25">
      <c r="A99" s="60">
        <v>47</v>
      </c>
      <c r="B99" s="114" t="s">
        <v>163</v>
      </c>
      <c r="C99" s="115" t="s">
        <v>79</v>
      </c>
      <c r="D99" s="61" t="s">
        <v>66</v>
      </c>
      <c r="E99" s="61" t="s">
        <v>83</v>
      </c>
      <c r="F99" s="61" t="s">
        <v>84</v>
      </c>
      <c r="G99" s="62" t="s">
        <v>85</v>
      </c>
      <c r="H99" s="60" t="s">
        <v>194</v>
      </c>
      <c r="I99" s="63" t="s">
        <v>92</v>
      </c>
      <c r="J99" s="64">
        <v>4</v>
      </c>
      <c r="K99" s="65">
        <v>0</v>
      </c>
      <c r="L99" s="60" t="s">
        <v>87</v>
      </c>
      <c r="M99" s="67">
        <v>1</v>
      </c>
    </row>
    <row r="100" spans="1:13" ht="21.9" customHeight="1" x14ac:dyDescent="0.4">
      <c r="A100" s="60"/>
      <c r="B100" s="108"/>
      <c r="C100" s="116"/>
      <c r="D100" s="61"/>
      <c r="E100" s="61" t="s">
        <v>184</v>
      </c>
      <c r="F100" s="61" t="s">
        <v>183</v>
      </c>
      <c r="G100" s="62" t="s">
        <v>85</v>
      </c>
      <c r="H100" s="60" t="s">
        <v>194</v>
      </c>
      <c r="I100" s="63" t="s">
        <v>92</v>
      </c>
      <c r="J100" s="64">
        <v>4</v>
      </c>
      <c r="K100" s="65" t="s">
        <v>182</v>
      </c>
      <c r="L100" s="118" t="s">
        <v>87</v>
      </c>
      <c r="M100" s="67">
        <v>1</v>
      </c>
    </row>
    <row r="101" spans="1:13" ht="21.9" customHeight="1" x14ac:dyDescent="0.25">
      <c r="A101" s="60">
        <v>48</v>
      </c>
      <c r="B101" s="115" t="s">
        <v>164</v>
      </c>
      <c r="C101" s="115" t="s">
        <v>79</v>
      </c>
      <c r="D101" s="61" t="s">
        <v>66</v>
      </c>
      <c r="E101" s="61" t="s">
        <v>83</v>
      </c>
      <c r="F101" s="61" t="s">
        <v>84</v>
      </c>
      <c r="G101" s="61" t="s">
        <v>85</v>
      </c>
      <c r="H101" s="60" t="s">
        <v>194</v>
      </c>
      <c r="I101" s="63" t="s">
        <v>92</v>
      </c>
      <c r="J101" s="64">
        <v>4</v>
      </c>
      <c r="K101" s="65">
        <v>0</v>
      </c>
      <c r="L101" s="60" t="s">
        <v>87</v>
      </c>
      <c r="M101" s="67">
        <v>1</v>
      </c>
    </row>
    <row r="102" spans="1:13" ht="21.9" customHeight="1" x14ac:dyDescent="0.4">
      <c r="A102" s="60"/>
      <c r="B102" s="108"/>
      <c r="C102" s="116"/>
      <c r="D102" s="61"/>
      <c r="E102" s="61" t="s">
        <v>184</v>
      </c>
      <c r="F102" s="61" t="s">
        <v>183</v>
      </c>
      <c r="G102" s="62" t="s">
        <v>85</v>
      </c>
      <c r="H102" s="60" t="s">
        <v>194</v>
      </c>
      <c r="I102" s="63" t="s">
        <v>92</v>
      </c>
      <c r="J102" s="64">
        <v>4</v>
      </c>
      <c r="K102" s="65" t="s">
        <v>182</v>
      </c>
      <c r="L102" s="118" t="s">
        <v>87</v>
      </c>
      <c r="M102" s="67">
        <v>1</v>
      </c>
    </row>
    <row r="103" spans="1:13" ht="21.9" customHeight="1" x14ac:dyDescent="0.25">
      <c r="A103" s="60">
        <v>49</v>
      </c>
      <c r="B103" s="115" t="s">
        <v>165</v>
      </c>
      <c r="C103" s="115" t="s">
        <v>79</v>
      </c>
      <c r="D103" s="61" t="s">
        <v>66</v>
      </c>
      <c r="E103" s="61" t="s">
        <v>83</v>
      </c>
      <c r="F103" s="61" t="s">
        <v>84</v>
      </c>
      <c r="G103" s="62" t="s">
        <v>85</v>
      </c>
      <c r="H103" s="60" t="s">
        <v>194</v>
      </c>
      <c r="I103" s="63" t="s">
        <v>92</v>
      </c>
      <c r="J103" s="64">
        <v>4</v>
      </c>
      <c r="K103" s="65">
        <v>0</v>
      </c>
      <c r="L103" s="60" t="s">
        <v>87</v>
      </c>
      <c r="M103" s="67">
        <v>1</v>
      </c>
    </row>
    <row r="104" spans="1:13" ht="21.9" customHeight="1" x14ac:dyDescent="0.4">
      <c r="A104" s="60"/>
      <c r="B104" s="108"/>
      <c r="C104" s="116"/>
      <c r="D104" s="61"/>
      <c r="E104" s="61" t="s">
        <v>184</v>
      </c>
      <c r="F104" s="61" t="s">
        <v>183</v>
      </c>
      <c r="G104" s="62" t="s">
        <v>85</v>
      </c>
      <c r="H104" s="60" t="s">
        <v>194</v>
      </c>
      <c r="I104" s="63" t="s">
        <v>92</v>
      </c>
      <c r="J104" s="64">
        <v>4</v>
      </c>
      <c r="K104" s="65" t="s">
        <v>182</v>
      </c>
      <c r="L104" s="118" t="s">
        <v>87</v>
      </c>
      <c r="M104" s="67">
        <v>1</v>
      </c>
    </row>
    <row r="105" spans="1:13" ht="21.9" customHeight="1" x14ac:dyDescent="0.25">
      <c r="A105" s="60">
        <v>50</v>
      </c>
      <c r="B105" s="115" t="s">
        <v>166</v>
      </c>
      <c r="C105" s="115" t="s">
        <v>79</v>
      </c>
      <c r="D105" s="61" t="s">
        <v>66</v>
      </c>
      <c r="E105" s="61" t="s">
        <v>83</v>
      </c>
      <c r="F105" s="61" t="s">
        <v>84</v>
      </c>
      <c r="G105" s="62" t="s">
        <v>85</v>
      </c>
      <c r="H105" s="60" t="s">
        <v>194</v>
      </c>
      <c r="I105" s="63" t="s">
        <v>92</v>
      </c>
      <c r="J105" s="64">
        <v>4</v>
      </c>
      <c r="K105" s="65">
        <v>0</v>
      </c>
      <c r="L105" s="60" t="s">
        <v>87</v>
      </c>
      <c r="M105" s="67">
        <v>1</v>
      </c>
    </row>
    <row r="106" spans="1:13" ht="21.9" customHeight="1" x14ac:dyDescent="0.4">
      <c r="A106" s="60"/>
      <c r="B106" s="108"/>
      <c r="C106" s="116"/>
      <c r="D106" s="61"/>
      <c r="E106" s="61" t="s">
        <v>184</v>
      </c>
      <c r="F106" s="61" t="s">
        <v>183</v>
      </c>
      <c r="G106" s="62" t="s">
        <v>85</v>
      </c>
      <c r="H106" s="60" t="s">
        <v>194</v>
      </c>
      <c r="I106" s="63" t="s">
        <v>92</v>
      </c>
      <c r="J106" s="64">
        <v>4</v>
      </c>
      <c r="K106" s="65" t="s">
        <v>182</v>
      </c>
      <c r="L106" s="118" t="s">
        <v>87</v>
      </c>
      <c r="M106" s="67">
        <v>1</v>
      </c>
    </row>
    <row r="107" spans="1:13" ht="21.9" customHeight="1" x14ac:dyDescent="0.25">
      <c r="A107" s="60">
        <v>51</v>
      </c>
      <c r="B107" s="115" t="s">
        <v>167</v>
      </c>
      <c r="C107" s="115" t="s">
        <v>82</v>
      </c>
      <c r="D107" s="61" t="s">
        <v>66</v>
      </c>
      <c r="E107" s="61" t="s">
        <v>83</v>
      </c>
      <c r="F107" s="61" t="s">
        <v>84</v>
      </c>
      <c r="G107" s="62" t="s">
        <v>85</v>
      </c>
      <c r="H107" s="60" t="s">
        <v>194</v>
      </c>
      <c r="I107" s="63" t="s">
        <v>92</v>
      </c>
      <c r="J107" s="64">
        <v>4</v>
      </c>
      <c r="K107" s="65">
        <v>0</v>
      </c>
      <c r="L107" s="60" t="s">
        <v>87</v>
      </c>
      <c r="M107" s="67">
        <v>1</v>
      </c>
    </row>
    <row r="108" spans="1:13" ht="21.9" customHeight="1" x14ac:dyDescent="0.4">
      <c r="A108" s="60"/>
      <c r="B108" s="108"/>
      <c r="C108" s="116"/>
      <c r="D108" s="61"/>
      <c r="E108" s="61" t="s">
        <v>184</v>
      </c>
      <c r="F108" s="61" t="s">
        <v>183</v>
      </c>
      <c r="G108" s="62" t="s">
        <v>85</v>
      </c>
      <c r="H108" s="60" t="s">
        <v>194</v>
      </c>
      <c r="I108" s="63" t="s">
        <v>92</v>
      </c>
      <c r="J108" s="64">
        <v>4</v>
      </c>
      <c r="K108" s="65" t="s">
        <v>182</v>
      </c>
      <c r="L108" s="118" t="s">
        <v>87</v>
      </c>
      <c r="M108" s="67">
        <v>1</v>
      </c>
    </row>
    <row r="109" spans="1:13" ht="21.9" customHeight="1" x14ac:dyDescent="0.25">
      <c r="A109" s="60">
        <v>52</v>
      </c>
      <c r="B109" s="114" t="s">
        <v>169</v>
      </c>
      <c r="C109" s="115" t="s">
        <v>82</v>
      </c>
      <c r="D109" s="61" t="s">
        <v>66</v>
      </c>
      <c r="E109" s="61" t="s">
        <v>83</v>
      </c>
      <c r="F109" s="61" t="s">
        <v>84</v>
      </c>
      <c r="G109" s="62" t="s">
        <v>85</v>
      </c>
      <c r="H109" s="60" t="s">
        <v>194</v>
      </c>
      <c r="I109" s="63" t="s">
        <v>92</v>
      </c>
      <c r="J109" s="64">
        <v>4</v>
      </c>
      <c r="K109" s="65">
        <v>0</v>
      </c>
      <c r="L109" s="60" t="s">
        <v>87</v>
      </c>
      <c r="M109" s="67">
        <v>1</v>
      </c>
    </row>
    <row r="110" spans="1:13" ht="21.9" customHeight="1" x14ac:dyDescent="0.4">
      <c r="A110" s="60"/>
      <c r="B110" s="108"/>
      <c r="C110" s="116"/>
      <c r="D110" s="61"/>
      <c r="E110" s="61" t="s">
        <v>184</v>
      </c>
      <c r="F110" s="61" t="s">
        <v>183</v>
      </c>
      <c r="G110" s="62" t="s">
        <v>85</v>
      </c>
      <c r="H110" s="60" t="s">
        <v>194</v>
      </c>
      <c r="I110" s="63" t="s">
        <v>92</v>
      </c>
      <c r="J110" s="64">
        <v>4</v>
      </c>
      <c r="K110" s="65" t="s">
        <v>182</v>
      </c>
      <c r="L110" s="118" t="s">
        <v>87</v>
      </c>
      <c r="M110" s="67">
        <v>1</v>
      </c>
    </row>
    <row r="111" spans="1:13" ht="21.9" customHeight="1" x14ac:dyDescent="0.25">
      <c r="A111" s="60">
        <v>53</v>
      </c>
      <c r="B111" s="115" t="s">
        <v>170</v>
      </c>
      <c r="C111" s="115" t="s">
        <v>79</v>
      </c>
      <c r="D111" s="61" t="s">
        <v>66</v>
      </c>
      <c r="E111" s="61" t="s">
        <v>83</v>
      </c>
      <c r="F111" s="61" t="s">
        <v>84</v>
      </c>
      <c r="G111" s="62" t="s">
        <v>85</v>
      </c>
      <c r="H111" s="60" t="s">
        <v>194</v>
      </c>
      <c r="I111" s="63" t="s">
        <v>92</v>
      </c>
      <c r="J111" s="107">
        <v>4</v>
      </c>
      <c r="K111" s="65">
        <v>0</v>
      </c>
      <c r="L111" s="60" t="s">
        <v>87</v>
      </c>
      <c r="M111" s="67">
        <v>1</v>
      </c>
    </row>
    <row r="112" spans="1:13" ht="21.9" customHeight="1" x14ac:dyDescent="0.4">
      <c r="A112" s="60"/>
      <c r="B112" s="108"/>
      <c r="C112" s="116"/>
      <c r="D112" s="61"/>
      <c r="E112" s="61" t="s">
        <v>184</v>
      </c>
      <c r="F112" s="61" t="s">
        <v>183</v>
      </c>
      <c r="G112" s="62" t="s">
        <v>85</v>
      </c>
      <c r="H112" s="60" t="s">
        <v>194</v>
      </c>
      <c r="I112" s="63" t="s">
        <v>92</v>
      </c>
      <c r="J112" s="64">
        <v>4</v>
      </c>
      <c r="K112" s="65" t="s">
        <v>182</v>
      </c>
      <c r="L112" s="118" t="s">
        <v>87</v>
      </c>
      <c r="M112" s="67">
        <v>1</v>
      </c>
    </row>
    <row r="113" spans="1:13" ht="21.9" customHeight="1" x14ac:dyDescent="0.25">
      <c r="A113" s="60">
        <v>54</v>
      </c>
      <c r="B113" s="115" t="s">
        <v>171</v>
      </c>
      <c r="C113" s="115" t="s">
        <v>79</v>
      </c>
      <c r="D113" s="61" t="s">
        <v>66</v>
      </c>
      <c r="E113" s="61" t="s">
        <v>83</v>
      </c>
      <c r="F113" s="61" t="s">
        <v>84</v>
      </c>
      <c r="G113" s="62" t="s">
        <v>85</v>
      </c>
      <c r="H113" s="60" t="s">
        <v>194</v>
      </c>
      <c r="I113" s="63" t="s">
        <v>92</v>
      </c>
      <c r="J113" s="64">
        <v>4</v>
      </c>
      <c r="K113" s="65">
        <v>0</v>
      </c>
      <c r="L113" s="60" t="s">
        <v>87</v>
      </c>
      <c r="M113" s="67">
        <v>1</v>
      </c>
    </row>
    <row r="114" spans="1:13" ht="21.9" customHeight="1" x14ac:dyDescent="0.4">
      <c r="A114" s="60"/>
      <c r="B114" s="108"/>
      <c r="C114" s="116"/>
      <c r="D114" s="61"/>
      <c r="E114" s="61" t="s">
        <v>184</v>
      </c>
      <c r="F114" s="61" t="s">
        <v>183</v>
      </c>
      <c r="G114" s="62" t="s">
        <v>85</v>
      </c>
      <c r="H114" s="60" t="s">
        <v>194</v>
      </c>
      <c r="I114" s="63" t="s">
        <v>92</v>
      </c>
      <c r="J114" s="64">
        <v>4</v>
      </c>
      <c r="K114" s="65" t="s">
        <v>182</v>
      </c>
      <c r="L114" s="118" t="s">
        <v>87</v>
      </c>
      <c r="M114" s="67">
        <v>1</v>
      </c>
    </row>
    <row r="115" spans="1:13" ht="21.9" customHeight="1" x14ac:dyDescent="0.25">
      <c r="A115" s="60">
        <v>55</v>
      </c>
      <c r="B115" s="115" t="s">
        <v>172</v>
      </c>
      <c r="C115" s="115" t="s">
        <v>79</v>
      </c>
      <c r="D115" s="61" t="s">
        <v>66</v>
      </c>
      <c r="E115" s="61" t="s">
        <v>83</v>
      </c>
      <c r="F115" s="61" t="s">
        <v>84</v>
      </c>
      <c r="G115" s="62" t="s">
        <v>85</v>
      </c>
      <c r="H115" s="60" t="s">
        <v>194</v>
      </c>
      <c r="I115" s="63" t="s">
        <v>92</v>
      </c>
      <c r="J115" s="64">
        <v>4</v>
      </c>
      <c r="K115" s="65">
        <v>0</v>
      </c>
      <c r="L115" s="60" t="s">
        <v>87</v>
      </c>
      <c r="M115" s="67">
        <v>1</v>
      </c>
    </row>
    <row r="116" spans="1:13" ht="21.9" customHeight="1" x14ac:dyDescent="0.4">
      <c r="A116" s="60"/>
      <c r="B116" s="108"/>
      <c r="C116" s="116"/>
      <c r="D116" s="61"/>
      <c r="E116" s="61" t="s">
        <v>184</v>
      </c>
      <c r="F116" s="61" t="s">
        <v>183</v>
      </c>
      <c r="G116" s="62" t="s">
        <v>85</v>
      </c>
      <c r="H116" s="60" t="s">
        <v>194</v>
      </c>
      <c r="I116" s="63" t="s">
        <v>92</v>
      </c>
      <c r="J116" s="64">
        <v>4</v>
      </c>
      <c r="K116" s="65" t="s">
        <v>182</v>
      </c>
      <c r="L116" s="118" t="s">
        <v>87</v>
      </c>
      <c r="M116" s="67">
        <v>1</v>
      </c>
    </row>
    <row r="117" spans="1:13" ht="21.9" customHeight="1" x14ac:dyDescent="0.25">
      <c r="A117" s="60">
        <v>56</v>
      </c>
      <c r="B117" s="115" t="s">
        <v>173</v>
      </c>
      <c r="C117" s="115" t="s">
        <v>79</v>
      </c>
      <c r="D117" s="61" t="s">
        <v>66</v>
      </c>
      <c r="E117" s="61" t="s">
        <v>83</v>
      </c>
      <c r="F117" s="61" t="s">
        <v>84</v>
      </c>
      <c r="G117" s="62" t="s">
        <v>85</v>
      </c>
      <c r="H117" s="60" t="s">
        <v>194</v>
      </c>
      <c r="I117" s="63" t="s">
        <v>92</v>
      </c>
      <c r="J117" s="64">
        <v>4</v>
      </c>
      <c r="K117" s="65">
        <v>0</v>
      </c>
      <c r="L117" s="60" t="s">
        <v>87</v>
      </c>
      <c r="M117" s="67">
        <v>1</v>
      </c>
    </row>
    <row r="118" spans="1:13" ht="21.9" customHeight="1" x14ac:dyDescent="0.4">
      <c r="A118" s="60"/>
      <c r="B118" s="108"/>
      <c r="C118" s="116"/>
      <c r="D118" s="61"/>
      <c r="E118" s="61" t="s">
        <v>184</v>
      </c>
      <c r="F118" s="61" t="s">
        <v>183</v>
      </c>
      <c r="G118" s="62" t="s">
        <v>85</v>
      </c>
      <c r="H118" s="60" t="s">
        <v>194</v>
      </c>
      <c r="I118" s="63" t="s">
        <v>92</v>
      </c>
      <c r="J118" s="64">
        <v>4</v>
      </c>
      <c r="K118" s="65" t="s">
        <v>182</v>
      </c>
      <c r="L118" s="118" t="s">
        <v>87</v>
      </c>
      <c r="M118" s="67">
        <v>1</v>
      </c>
    </row>
    <row r="119" spans="1:13" ht="21.9" customHeight="1" x14ac:dyDescent="0.25">
      <c r="A119" s="60">
        <v>57</v>
      </c>
      <c r="B119" s="115" t="s">
        <v>174</v>
      </c>
      <c r="C119" s="115" t="s">
        <v>79</v>
      </c>
      <c r="D119" s="61" t="s">
        <v>66</v>
      </c>
      <c r="E119" s="61" t="s">
        <v>83</v>
      </c>
      <c r="F119" s="61" t="s">
        <v>84</v>
      </c>
      <c r="G119" s="62" t="s">
        <v>85</v>
      </c>
      <c r="H119" s="60" t="s">
        <v>194</v>
      </c>
      <c r="I119" s="63" t="s">
        <v>92</v>
      </c>
      <c r="J119" s="64">
        <v>4</v>
      </c>
      <c r="K119" s="65">
        <v>0</v>
      </c>
      <c r="L119" s="60" t="s">
        <v>87</v>
      </c>
      <c r="M119" s="67">
        <v>1</v>
      </c>
    </row>
    <row r="120" spans="1:13" ht="21.9" customHeight="1" x14ac:dyDescent="0.4">
      <c r="A120" s="60"/>
      <c r="B120" s="108"/>
      <c r="C120" s="116"/>
      <c r="D120" s="61"/>
      <c r="E120" s="61" t="s">
        <v>184</v>
      </c>
      <c r="F120" s="61" t="s">
        <v>183</v>
      </c>
      <c r="G120" s="62" t="s">
        <v>85</v>
      </c>
      <c r="H120" s="60" t="s">
        <v>194</v>
      </c>
      <c r="I120" s="63" t="s">
        <v>92</v>
      </c>
      <c r="J120" s="64">
        <v>4</v>
      </c>
      <c r="K120" s="65" t="s">
        <v>182</v>
      </c>
      <c r="L120" s="118" t="s">
        <v>87</v>
      </c>
      <c r="M120" s="67">
        <v>1</v>
      </c>
    </row>
    <row r="121" spans="1:13" ht="21.9" customHeight="1" x14ac:dyDescent="0.25">
      <c r="A121" s="60">
        <v>58</v>
      </c>
      <c r="B121" s="115" t="s">
        <v>175</v>
      </c>
      <c r="C121" s="115" t="s">
        <v>79</v>
      </c>
      <c r="D121" s="61" t="s">
        <v>66</v>
      </c>
      <c r="E121" s="61" t="s">
        <v>83</v>
      </c>
      <c r="F121" s="61" t="s">
        <v>84</v>
      </c>
      <c r="G121" s="62" t="s">
        <v>85</v>
      </c>
      <c r="H121" s="60" t="s">
        <v>194</v>
      </c>
      <c r="I121" s="63" t="s">
        <v>92</v>
      </c>
      <c r="J121" s="64">
        <v>4</v>
      </c>
      <c r="K121" s="65">
        <v>0</v>
      </c>
      <c r="L121" s="60" t="s">
        <v>87</v>
      </c>
      <c r="M121" s="67">
        <v>1</v>
      </c>
    </row>
    <row r="122" spans="1:13" ht="21.9" customHeight="1" x14ac:dyDescent="0.4">
      <c r="A122" s="60"/>
      <c r="B122" s="108"/>
      <c r="C122" s="116"/>
      <c r="D122" s="61"/>
      <c r="E122" s="61" t="s">
        <v>184</v>
      </c>
      <c r="F122" s="61" t="s">
        <v>183</v>
      </c>
      <c r="G122" s="62" t="s">
        <v>85</v>
      </c>
      <c r="H122" s="60" t="s">
        <v>194</v>
      </c>
      <c r="I122" s="63" t="s">
        <v>92</v>
      </c>
      <c r="J122" s="64">
        <v>4</v>
      </c>
      <c r="K122" s="65" t="s">
        <v>182</v>
      </c>
      <c r="L122" s="118" t="s">
        <v>87</v>
      </c>
      <c r="M122" s="67">
        <v>1</v>
      </c>
    </row>
    <row r="123" spans="1:13" ht="21.9" customHeight="1" x14ac:dyDescent="0.25">
      <c r="A123" s="60">
        <v>59</v>
      </c>
      <c r="B123" s="115" t="s">
        <v>168</v>
      </c>
      <c r="C123" s="115" t="s">
        <v>79</v>
      </c>
      <c r="D123" s="61" t="s">
        <v>66</v>
      </c>
      <c r="E123" s="61" t="s">
        <v>83</v>
      </c>
      <c r="F123" s="61" t="s">
        <v>84</v>
      </c>
      <c r="G123" s="62" t="s">
        <v>85</v>
      </c>
      <c r="H123" s="60" t="s">
        <v>194</v>
      </c>
      <c r="I123" s="63" t="s">
        <v>92</v>
      </c>
      <c r="J123" s="64">
        <v>4</v>
      </c>
      <c r="K123" s="65">
        <v>0</v>
      </c>
      <c r="L123" s="60" t="s">
        <v>87</v>
      </c>
      <c r="M123" s="67">
        <v>1</v>
      </c>
    </row>
    <row r="124" spans="1:13" ht="21.9" customHeight="1" x14ac:dyDescent="0.4">
      <c r="A124" s="60"/>
      <c r="B124" s="108"/>
      <c r="C124" s="116"/>
      <c r="D124" s="61"/>
      <c r="E124" s="61" t="s">
        <v>184</v>
      </c>
      <c r="F124" s="61" t="s">
        <v>183</v>
      </c>
      <c r="G124" s="62" t="s">
        <v>85</v>
      </c>
      <c r="H124" s="60" t="s">
        <v>194</v>
      </c>
      <c r="I124" s="63" t="s">
        <v>92</v>
      </c>
      <c r="J124" s="64">
        <v>4</v>
      </c>
      <c r="K124" s="65" t="s">
        <v>182</v>
      </c>
      <c r="L124" s="118" t="s">
        <v>87</v>
      </c>
      <c r="M124" s="67">
        <v>1</v>
      </c>
    </row>
    <row r="125" spans="1:13" ht="21.9" customHeight="1" x14ac:dyDescent="0.4">
      <c r="A125" s="60">
        <v>60</v>
      </c>
      <c r="B125" s="108" t="s">
        <v>96</v>
      </c>
      <c r="C125" s="119" t="s">
        <v>188</v>
      </c>
      <c r="D125" s="61" t="s">
        <v>51</v>
      </c>
      <c r="E125" s="61" t="s">
        <v>83</v>
      </c>
      <c r="F125" s="61" t="s">
        <v>84</v>
      </c>
      <c r="G125" s="62" t="s">
        <v>85</v>
      </c>
      <c r="H125" s="60" t="s">
        <v>194</v>
      </c>
      <c r="I125" s="63" t="s">
        <v>189</v>
      </c>
      <c r="J125" s="64">
        <v>4</v>
      </c>
      <c r="K125" s="65" t="s">
        <v>182</v>
      </c>
      <c r="L125" s="60" t="s">
        <v>87</v>
      </c>
      <c r="M125" s="67">
        <v>2</v>
      </c>
    </row>
    <row r="126" spans="1:13" ht="21.9" customHeight="1" x14ac:dyDescent="0.25">
      <c r="A126" s="60"/>
      <c r="B126" s="106"/>
      <c r="C126" s="115"/>
      <c r="D126" s="61"/>
      <c r="E126" s="61" t="s">
        <v>184</v>
      </c>
      <c r="F126" s="61" t="s">
        <v>183</v>
      </c>
      <c r="G126" s="61" t="s">
        <v>85</v>
      </c>
      <c r="H126" s="60" t="s">
        <v>194</v>
      </c>
      <c r="I126" s="63" t="s">
        <v>189</v>
      </c>
      <c r="J126" s="64">
        <v>4</v>
      </c>
      <c r="K126" s="65" t="s">
        <v>182</v>
      </c>
      <c r="L126" s="60" t="s">
        <v>87</v>
      </c>
      <c r="M126" s="67">
        <v>2</v>
      </c>
    </row>
    <row r="127" spans="1:13" ht="21.9" customHeight="1" x14ac:dyDescent="0.4">
      <c r="A127" s="60">
        <v>61</v>
      </c>
      <c r="B127" s="108" t="s">
        <v>98</v>
      </c>
      <c r="C127" s="116" t="s">
        <v>177</v>
      </c>
      <c r="D127" s="61" t="s">
        <v>51</v>
      </c>
      <c r="E127" s="61" t="s">
        <v>83</v>
      </c>
      <c r="F127" s="61" t="s">
        <v>84</v>
      </c>
      <c r="G127" s="61" t="s">
        <v>85</v>
      </c>
      <c r="H127" s="60" t="s">
        <v>194</v>
      </c>
      <c r="I127" s="63" t="s">
        <v>189</v>
      </c>
      <c r="J127" s="64">
        <v>4</v>
      </c>
      <c r="K127" s="65" t="s">
        <v>182</v>
      </c>
      <c r="L127" s="60" t="s">
        <v>87</v>
      </c>
      <c r="M127" s="67">
        <v>2</v>
      </c>
    </row>
    <row r="128" spans="1:13" ht="21.9" customHeight="1" x14ac:dyDescent="0.25">
      <c r="A128" s="60"/>
      <c r="B128" s="106"/>
      <c r="C128" s="115"/>
      <c r="D128" s="61"/>
      <c r="E128" s="61" t="s">
        <v>184</v>
      </c>
      <c r="F128" s="61" t="s">
        <v>183</v>
      </c>
      <c r="G128" s="62" t="s">
        <v>85</v>
      </c>
      <c r="H128" s="60" t="s">
        <v>194</v>
      </c>
      <c r="I128" s="63" t="s">
        <v>189</v>
      </c>
      <c r="J128" s="64">
        <v>4</v>
      </c>
      <c r="K128" s="65" t="s">
        <v>182</v>
      </c>
      <c r="L128" s="60" t="s">
        <v>87</v>
      </c>
      <c r="M128" s="67">
        <v>2</v>
      </c>
    </row>
    <row r="129" spans="1:13" ht="21.9" customHeight="1" x14ac:dyDescent="0.4">
      <c r="A129" s="60">
        <v>62</v>
      </c>
      <c r="B129" s="108" t="s">
        <v>106</v>
      </c>
      <c r="C129" s="116" t="s">
        <v>179</v>
      </c>
      <c r="D129" s="61" t="s">
        <v>51</v>
      </c>
      <c r="E129" s="61" t="s">
        <v>83</v>
      </c>
      <c r="F129" s="61" t="s">
        <v>84</v>
      </c>
      <c r="G129" s="61" t="s">
        <v>85</v>
      </c>
      <c r="H129" s="60" t="s">
        <v>194</v>
      </c>
      <c r="I129" s="63" t="s">
        <v>189</v>
      </c>
      <c r="J129" s="64">
        <v>4</v>
      </c>
      <c r="K129" s="65" t="s">
        <v>182</v>
      </c>
      <c r="L129" s="60" t="s">
        <v>87</v>
      </c>
      <c r="M129" s="67">
        <v>2</v>
      </c>
    </row>
    <row r="130" spans="1:13" ht="21.9" customHeight="1" x14ac:dyDescent="0.25">
      <c r="A130" s="60"/>
      <c r="B130" s="106"/>
      <c r="C130" s="115"/>
      <c r="D130" s="61"/>
      <c r="E130" s="61" t="s">
        <v>184</v>
      </c>
      <c r="F130" s="61" t="s">
        <v>183</v>
      </c>
      <c r="G130" s="62" t="s">
        <v>85</v>
      </c>
      <c r="H130" s="60" t="s">
        <v>194</v>
      </c>
      <c r="I130" s="63" t="s">
        <v>189</v>
      </c>
      <c r="J130" s="64">
        <v>4</v>
      </c>
      <c r="K130" s="65" t="s">
        <v>182</v>
      </c>
      <c r="L130" s="60" t="s">
        <v>87</v>
      </c>
      <c r="M130" s="67">
        <v>2</v>
      </c>
    </row>
    <row r="131" spans="1:13" ht="21.9" customHeight="1" x14ac:dyDescent="0.35">
      <c r="A131" s="60">
        <v>63</v>
      </c>
      <c r="B131" s="112" t="s">
        <v>108</v>
      </c>
      <c r="C131" s="116" t="s">
        <v>190</v>
      </c>
      <c r="D131" s="61" t="s">
        <v>51</v>
      </c>
      <c r="E131" s="61" t="s">
        <v>83</v>
      </c>
      <c r="F131" s="61" t="s">
        <v>84</v>
      </c>
      <c r="G131" s="61" t="s">
        <v>85</v>
      </c>
      <c r="H131" s="60" t="s">
        <v>194</v>
      </c>
      <c r="I131" s="63" t="s">
        <v>189</v>
      </c>
      <c r="J131" s="64">
        <v>4</v>
      </c>
      <c r="K131" s="65" t="s">
        <v>182</v>
      </c>
      <c r="L131" s="60" t="s">
        <v>87</v>
      </c>
      <c r="M131" s="67">
        <v>2</v>
      </c>
    </row>
    <row r="132" spans="1:13" ht="21.9" customHeight="1" x14ac:dyDescent="0.25">
      <c r="A132" s="60"/>
      <c r="B132" s="106"/>
      <c r="C132" s="115"/>
      <c r="D132" s="61"/>
      <c r="E132" s="61" t="s">
        <v>184</v>
      </c>
      <c r="F132" s="61" t="s">
        <v>183</v>
      </c>
      <c r="G132" s="62" t="s">
        <v>85</v>
      </c>
      <c r="H132" s="60" t="s">
        <v>194</v>
      </c>
      <c r="I132" s="63" t="s">
        <v>189</v>
      </c>
      <c r="J132" s="64">
        <v>4</v>
      </c>
      <c r="K132" s="65" t="s">
        <v>182</v>
      </c>
      <c r="L132" s="60" t="s">
        <v>87</v>
      </c>
      <c r="M132" s="67">
        <v>2</v>
      </c>
    </row>
    <row r="133" spans="1:13" ht="21.9" customHeight="1" x14ac:dyDescent="0.35">
      <c r="A133" s="60">
        <v>64</v>
      </c>
      <c r="B133" s="112" t="s">
        <v>110</v>
      </c>
      <c r="C133" s="116" t="s">
        <v>179</v>
      </c>
      <c r="D133" s="61" t="s">
        <v>51</v>
      </c>
      <c r="E133" s="61" t="s">
        <v>83</v>
      </c>
      <c r="F133" s="61" t="s">
        <v>84</v>
      </c>
      <c r="G133" s="61" t="s">
        <v>85</v>
      </c>
      <c r="H133" s="60" t="s">
        <v>194</v>
      </c>
      <c r="I133" s="63" t="s">
        <v>189</v>
      </c>
      <c r="J133" s="64">
        <v>4</v>
      </c>
      <c r="K133" s="65" t="s">
        <v>182</v>
      </c>
      <c r="L133" s="60" t="s">
        <v>87</v>
      </c>
      <c r="M133" s="67">
        <v>2</v>
      </c>
    </row>
    <row r="134" spans="1:13" ht="21.9" customHeight="1" x14ac:dyDescent="0.25">
      <c r="A134" s="60"/>
      <c r="B134" s="106"/>
      <c r="C134" s="115"/>
      <c r="D134" s="61"/>
      <c r="E134" s="61" t="s">
        <v>184</v>
      </c>
      <c r="F134" s="61" t="s">
        <v>183</v>
      </c>
      <c r="G134" s="62" t="s">
        <v>85</v>
      </c>
      <c r="H134" s="60" t="s">
        <v>194</v>
      </c>
      <c r="I134" s="63" t="s">
        <v>189</v>
      </c>
      <c r="J134" s="64">
        <v>4</v>
      </c>
      <c r="K134" s="65" t="s">
        <v>182</v>
      </c>
      <c r="L134" s="60" t="s">
        <v>87</v>
      </c>
      <c r="M134" s="67">
        <v>2</v>
      </c>
    </row>
    <row r="135" spans="1:13" ht="21.9" customHeight="1" x14ac:dyDescent="0.35">
      <c r="A135" s="60">
        <v>65</v>
      </c>
      <c r="B135" s="115" t="s">
        <v>115</v>
      </c>
      <c r="C135" s="116" t="s">
        <v>82</v>
      </c>
      <c r="D135" s="61" t="s">
        <v>66</v>
      </c>
      <c r="E135" s="61" t="s">
        <v>83</v>
      </c>
      <c r="F135" s="61" t="s">
        <v>84</v>
      </c>
      <c r="G135" s="61" t="s">
        <v>85</v>
      </c>
      <c r="H135" s="60" t="s">
        <v>194</v>
      </c>
      <c r="I135" s="63" t="s">
        <v>189</v>
      </c>
      <c r="J135" s="64">
        <v>4</v>
      </c>
      <c r="K135" s="65" t="s">
        <v>182</v>
      </c>
      <c r="L135" s="60" t="s">
        <v>87</v>
      </c>
      <c r="M135" s="67">
        <v>2</v>
      </c>
    </row>
    <row r="136" spans="1:13" ht="21.9" customHeight="1" x14ac:dyDescent="0.25">
      <c r="A136" s="60"/>
      <c r="B136" s="106"/>
      <c r="C136" s="115"/>
      <c r="D136" s="61"/>
      <c r="E136" s="61" t="s">
        <v>184</v>
      </c>
      <c r="F136" s="61" t="s">
        <v>183</v>
      </c>
      <c r="G136" s="62" t="s">
        <v>85</v>
      </c>
      <c r="H136" s="60" t="s">
        <v>194</v>
      </c>
      <c r="I136" s="63" t="s">
        <v>189</v>
      </c>
      <c r="J136" s="64">
        <v>4</v>
      </c>
      <c r="K136" s="65" t="s">
        <v>182</v>
      </c>
      <c r="L136" s="60" t="s">
        <v>87</v>
      </c>
      <c r="M136" s="67">
        <v>2</v>
      </c>
    </row>
    <row r="137" spans="1:13" ht="21.9" customHeight="1" x14ac:dyDescent="0.35">
      <c r="A137" s="60">
        <v>66</v>
      </c>
      <c r="B137" s="115" t="s">
        <v>120</v>
      </c>
      <c r="C137" s="116" t="s">
        <v>79</v>
      </c>
      <c r="D137" s="61" t="s">
        <v>66</v>
      </c>
      <c r="E137" s="61" t="s">
        <v>83</v>
      </c>
      <c r="F137" s="61" t="s">
        <v>84</v>
      </c>
      <c r="G137" s="61" t="s">
        <v>85</v>
      </c>
      <c r="H137" s="60" t="s">
        <v>194</v>
      </c>
      <c r="I137" s="63" t="s">
        <v>189</v>
      </c>
      <c r="J137" s="64">
        <v>4</v>
      </c>
      <c r="K137" s="65" t="s">
        <v>182</v>
      </c>
      <c r="L137" s="60" t="s">
        <v>87</v>
      </c>
      <c r="M137" s="67">
        <v>2</v>
      </c>
    </row>
    <row r="138" spans="1:13" ht="21.9" customHeight="1" x14ac:dyDescent="0.25">
      <c r="A138" s="60"/>
      <c r="B138" s="106"/>
      <c r="C138" s="115"/>
      <c r="D138" s="61"/>
      <c r="E138" s="61" t="s">
        <v>184</v>
      </c>
      <c r="F138" s="61" t="s">
        <v>183</v>
      </c>
      <c r="G138" s="62" t="s">
        <v>85</v>
      </c>
      <c r="H138" s="60" t="s">
        <v>194</v>
      </c>
      <c r="I138" s="63" t="s">
        <v>189</v>
      </c>
      <c r="J138" s="64">
        <v>4</v>
      </c>
      <c r="K138" s="65" t="s">
        <v>182</v>
      </c>
      <c r="L138" s="60" t="s">
        <v>87</v>
      </c>
      <c r="M138" s="67">
        <v>2</v>
      </c>
    </row>
    <row r="139" spans="1:13" ht="21.9" customHeight="1" x14ac:dyDescent="0.25">
      <c r="A139" s="60">
        <v>67</v>
      </c>
      <c r="B139" s="115" t="s">
        <v>126</v>
      </c>
      <c r="C139" s="115" t="s">
        <v>82</v>
      </c>
      <c r="D139" s="61" t="s">
        <v>66</v>
      </c>
      <c r="E139" s="61" t="s">
        <v>83</v>
      </c>
      <c r="F139" s="61" t="s">
        <v>84</v>
      </c>
      <c r="G139" s="61" t="s">
        <v>85</v>
      </c>
      <c r="H139" s="60" t="s">
        <v>194</v>
      </c>
      <c r="I139" s="63" t="s">
        <v>189</v>
      </c>
      <c r="J139" s="64">
        <v>4</v>
      </c>
      <c r="K139" s="65" t="s">
        <v>182</v>
      </c>
      <c r="L139" s="60" t="s">
        <v>87</v>
      </c>
      <c r="M139" s="67">
        <v>2</v>
      </c>
    </row>
    <row r="140" spans="1:13" ht="21.9" customHeight="1" x14ac:dyDescent="0.25">
      <c r="A140" s="60"/>
      <c r="B140" s="66"/>
      <c r="C140" s="61"/>
      <c r="D140" s="61"/>
      <c r="E140" s="61" t="s">
        <v>184</v>
      </c>
      <c r="F140" s="61" t="s">
        <v>183</v>
      </c>
      <c r="G140" s="62" t="s">
        <v>85</v>
      </c>
      <c r="H140" s="60" t="s">
        <v>194</v>
      </c>
      <c r="I140" s="63" t="s">
        <v>189</v>
      </c>
      <c r="J140" s="64">
        <v>4</v>
      </c>
      <c r="K140" s="65" t="s">
        <v>182</v>
      </c>
      <c r="L140" s="60" t="s">
        <v>87</v>
      </c>
      <c r="M140" s="67">
        <v>2</v>
      </c>
    </row>
    <row r="141" spans="1:13" ht="21.9" customHeight="1" x14ac:dyDescent="0.25">
      <c r="A141" s="60">
        <v>68</v>
      </c>
      <c r="B141" s="115" t="s">
        <v>132</v>
      </c>
      <c r="C141" s="115" t="s">
        <v>79</v>
      </c>
      <c r="D141" s="61" t="s">
        <v>66</v>
      </c>
      <c r="E141" s="61" t="s">
        <v>191</v>
      </c>
      <c r="F141" s="61" t="s">
        <v>84</v>
      </c>
      <c r="G141" s="61" t="s">
        <v>193</v>
      </c>
      <c r="H141" s="60" t="s">
        <v>194</v>
      </c>
      <c r="I141" s="63" t="s">
        <v>189</v>
      </c>
      <c r="J141" s="64">
        <v>4</v>
      </c>
      <c r="K141" s="65" t="s">
        <v>182</v>
      </c>
      <c r="L141" s="60" t="s">
        <v>87</v>
      </c>
      <c r="M141" s="67">
        <v>2</v>
      </c>
    </row>
    <row r="142" spans="1:13" ht="21.9" customHeight="1" x14ac:dyDescent="0.25">
      <c r="A142" s="60"/>
      <c r="B142" s="66"/>
      <c r="C142" s="61"/>
      <c r="D142" s="61"/>
      <c r="E142" s="61" t="s">
        <v>192</v>
      </c>
      <c r="F142" s="61" t="s">
        <v>89</v>
      </c>
      <c r="G142" s="61" t="s">
        <v>193</v>
      </c>
      <c r="H142" s="60" t="s">
        <v>194</v>
      </c>
      <c r="I142" s="63" t="s">
        <v>189</v>
      </c>
      <c r="J142" s="64">
        <v>4</v>
      </c>
      <c r="K142" s="65" t="s">
        <v>182</v>
      </c>
      <c r="L142" s="60" t="s">
        <v>87</v>
      </c>
      <c r="M142" s="67">
        <v>2</v>
      </c>
    </row>
    <row r="143" spans="1:13" ht="21.9" customHeight="1" x14ac:dyDescent="0.25">
      <c r="A143" s="60">
        <v>69</v>
      </c>
      <c r="B143" s="115" t="s">
        <v>135</v>
      </c>
      <c r="C143" s="115" t="s">
        <v>82</v>
      </c>
      <c r="D143" s="61" t="s">
        <v>66</v>
      </c>
      <c r="E143" s="61" t="s">
        <v>191</v>
      </c>
      <c r="F143" s="61" t="s">
        <v>84</v>
      </c>
      <c r="G143" s="61" t="s">
        <v>193</v>
      </c>
      <c r="H143" s="60" t="s">
        <v>194</v>
      </c>
      <c r="I143" s="63" t="s">
        <v>189</v>
      </c>
      <c r="J143" s="64">
        <v>4</v>
      </c>
      <c r="K143" s="65" t="s">
        <v>182</v>
      </c>
      <c r="L143" s="60" t="s">
        <v>87</v>
      </c>
      <c r="M143" s="67">
        <v>2</v>
      </c>
    </row>
    <row r="144" spans="1:13" ht="21.9" customHeight="1" x14ac:dyDescent="0.25">
      <c r="A144" s="60"/>
      <c r="B144" s="66"/>
      <c r="C144" s="61"/>
      <c r="D144" s="61"/>
      <c r="E144" s="61" t="s">
        <v>192</v>
      </c>
      <c r="F144" s="61" t="s">
        <v>89</v>
      </c>
      <c r="G144" s="61" t="s">
        <v>193</v>
      </c>
      <c r="H144" s="60" t="s">
        <v>194</v>
      </c>
      <c r="I144" s="63" t="s">
        <v>189</v>
      </c>
      <c r="J144" s="64">
        <v>4</v>
      </c>
      <c r="K144" s="65" t="s">
        <v>182</v>
      </c>
      <c r="L144" s="60" t="s">
        <v>87</v>
      </c>
      <c r="M144" s="67">
        <v>2</v>
      </c>
    </row>
    <row r="145" spans="1:13" ht="21.9" customHeight="1" x14ac:dyDescent="0.25">
      <c r="A145" s="60">
        <v>70</v>
      </c>
      <c r="B145" s="115" t="s">
        <v>136</v>
      </c>
      <c r="C145" s="115" t="s">
        <v>82</v>
      </c>
      <c r="D145" s="61" t="s">
        <v>66</v>
      </c>
      <c r="E145" s="61" t="s">
        <v>191</v>
      </c>
      <c r="F145" s="61" t="s">
        <v>84</v>
      </c>
      <c r="G145" s="61" t="s">
        <v>193</v>
      </c>
      <c r="H145" s="60" t="s">
        <v>194</v>
      </c>
      <c r="I145" s="63" t="s">
        <v>189</v>
      </c>
      <c r="J145" s="64">
        <v>4</v>
      </c>
      <c r="K145" s="65" t="s">
        <v>182</v>
      </c>
      <c r="L145" s="60" t="s">
        <v>87</v>
      </c>
      <c r="M145" s="67">
        <v>2</v>
      </c>
    </row>
    <row r="146" spans="1:13" ht="21.9" customHeight="1" x14ac:dyDescent="0.25">
      <c r="A146" s="60"/>
      <c r="B146" s="66"/>
      <c r="C146" s="61"/>
      <c r="D146" s="61"/>
      <c r="E146" s="61" t="s">
        <v>192</v>
      </c>
      <c r="F146" s="61" t="s">
        <v>89</v>
      </c>
      <c r="G146" s="61" t="s">
        <v>193</v>
      </c>
      <c r="H146" s="60" t="s">
        <v>194</v>
      </c>
      <c r="I146" s="63" t="s">
        <v>189</v>
      </c>
      <c r="J146" s="64">
        <v>4</v>
      </c>
      <c r="K146" s="65" t="s">
        <v>182</v>
      </c>
      <c r="L146" s="60" t="s">
        <v>87</v>
      </c>
      <c r="M146" s="67">
        <v>2</v>
      </c>
    </row>
    <row r="147" spans="1:13" ht="21.9" customHeight="1" x14ac:dyDescent="0.25">
      <c r="A147" s="60">
        <v>71</v>
      </c>
      <c r="B147" s="115" t="s">
        <v>137</v>
      </c>
      <c r="C147" s="115" t="s">
        <v>82</v>
      </c>
      <c r="D147" s="61" t="s">
        <v>66</v>
      </c>
      <c r="E147" s="61" t="s">
        <v>191</v>
      </c>
      <c r="F147" s="61" t="s">
        <v>84</v>
      </c>
      <c r="G147" s="61" t="s">
        <v>193</v>
      </c>
      <c r="H147" s="60" t="s">
        <v>194</v>
      </c>
      <c r="I147" s="63" t="s">
        <v>189</v>
      </c>
      <c r="J147" s="64">
        <v>4</v>
      </c>
      <c r="K147" s="65" t="s">
        <v>182</v>
      </c>
      <c r="L147" s="60" t="s">
        <v>87</v>
      </c>
      <c r="M147" s="67">
        <v>2</v>
      </c>
    </row>
    <row r="148" spans="1:13" ht="21.9" customHeight="1" x14ac:dyDescent="0.25">
      <c r="A148" s="60"/>
      <c r="B148" s="66"/>
      <c r="C148" s="61"/>
      <c r="D148" s="61"/>
      <c r="E148" s="61" t="s">
        <v>192</v>
      </c>
      <c r="F148" s="61" t="s">
        <v>89</v>
      </c>
      <c r="G148" s="61" t="s">
        <v>193</v>
      </c>
      <c r="H148" s="60" t="s">
        <v>194</v>
      </c>
      <c r="I148" s="63" t="s">
        <v>189</v>
      </c>
      <c r="J148" s="64">
        <v>4</v>
      </c>
      <c r="K148" s="65" t="s">
        <v>182</v>
      </c>
      <c r="L148" s="60" t="s">
        <v>87</v>
      </c>
      <c r="M148" s="67">
        <v>2</v>
      </c>
    </row>
    <row r="149" spans="1:13" ht="21.9" customHeight="1" x14ac:dyDescent="0.25">
      <c r="A149" s="60">
        <v>72</v>
      </c>
      <c r="B149" s="115" t="s">
        <v>138</v>
      </c>
      <c r="C149" s="115" t="s">
        <v>82</v>
      </c>
      <c r="D149" s="61" t="s">
        <v>66</v>
      </c>
      <c r="E149" s="61" t="s">
        <v>191</v>
      </c>
      <c r="F149" s="61" t="s">
        <v>84</v>
      </c>
      <c r="G149" s="61" t="s">
        <v>193</v>
      </c>
      <c r="H149" s="60" t="s">
        <v>194</v>
      </c>
      <c r="I149" s="63" t="s">
        <v>189</v>
      </c>
      <c r="J149" s="64">
        <v>4</v>
      </c>
      <c r="K149" s="65" t="s">
        <v>182</v>
      </c>
      <c r="L149" s="60" t="s">
        <v>87</v>
      </c>
      <c r="M149" s="67">
        <v>2</v>
      </c>
    </row>
    <row r="150" spans="1:13" ht="21.9" customHeight="1" x14ac:dyDescent="0.25">
      <c r="A150" s="60"/>
      <c r="B150" s="66"/>
      <c r="C150" s="61"/>
      <c r="D150" s="61"/>
      <c r="E150" s="61" t="s">
        <v>192</v>
      </c>
      <c r="F150" s="61" t="s">
        <v>89</v>
      </c>
      <c r="G150" s="61" t="s">
        <v>193</v>
      </c>
      <c r="H150" s="60" t="s">
        <v>194</v>
      </c>
      <c r="I150" s="63" t="s">
        <v>189</v>
      </c>
      <c r="J150" s="64">
        <v>4</v>
      </c>
      <c r="K150" s="65" t="s">
        <v>182</v>
      </c>
      <c r="L150" s="60" t="s">
        <v>87</v>
      </c>
      <c r="M150" s="67">
        <v>2</v>
      </c>
    </row>
    <row r="151" spans="1:13" ht="21.9" customHeight="1" x14ac:dyDescent="0.25">
      <c r="A151" s="60">
        <v>73</v>
      </c>
      <c r="B151" s="115" t="s">
        <v>139</v>
      </c>
      <c r="C151" s="115" t="s">
        <v>82</v>
      </c>
      <c r="D151" s="61" t="s">
        <v>66</v>
      </c>
      <c r="E151" s="61" t="s">
        <v>191</v>
      </c>
      <c r="F151" s="61" t="s">
        <v>84</v>
      </c>
      <c r="G151" s="61" t="s">
        <v>193</v>
      </c>
      <c r="H151" s="60" t="s">
        <v>194</v>
      </c>
      <c r="I151" s="63" t="s">
        <v>189</v>
      </c>
      <c r="J151" s="64">
        <v>4</v>
      </c>
      <c r="K151" s="65" t="s">
        <v>182</v>
      </c>
      <c r="L151" s="60" t="s">
        <v>87</v>
      </c>
      <c r="M151" s="67">
        <v>2</v>
      </c>
    </row>
    <row r="152" spans="1:13" ht="21.9" customHeight="1" x14ac:dyDescent="0.25">
      <c r="A152" s="60"/>
      <c r="B152" s="66"/>
      <c r="C152" s="61"/>
      <c r="D152" s="61"/>
      <c r="E152" s="61" t="s">
        <v>192</v>
      </c>
      <c r="F152" s="61" t="s">
        <v>89</v>
      </c>
      <c r="G152" s="61" t="s">
        <v>193</v>
      </c>
      <c r="H152" s="60" t="s">
        <v>194</v>
      </c>
      <c r="I152" s="63" t="s">
        <v>189</v>
      </c>
      <c r="J152" s="64">
        <v>4</v>
      </c>
      <c r="K152" s="65" t="s">
        <v>182</v>
      </c>
      <c r="L152" s="60" t="s">
        <v>87</v>
      </c>
      <c r="M152" s="67">
        <v>2</v>
      </c>
    </row>
    <row r="153" spans="1:13" ht="21.9" customHeight="1" x14ac:dyDescent="0.25">
      <c r="A153" s="60">
        <v>74</v>
      </c>
      <c r="B153" s="115" t="s">
        <v>140</v>
      </c>
      <c r="C153" s="115" t="s">
        <v>82</v>
      </c>
      <c r="D153" s="61" t="s">
        <v>66</v>
      </c>
      <c r="E153" s="61" t="s">
        <v>191</v>
      </c>
      <c r="F153" s="61" t="s">
        <v>84</v>
      </c>
      <c r="G153" s="61" t="s">
        <v>193</v>
      </c>
      <c r="H153" s="60" t="s">
        <v>194</v>
      </c>
      <c r="I153" s="63" t="s">
        <v>189</v>
      </c>
      <c r="J153" s="64">
        <v>4</v>
      </c>
      <c r="K153" s="65" t="s">
        <v>182</v>
      </c>
      <c r="L153" s="60" t="s">
        <v>87</v>
      </c>
      <c r="M153" s="67">
        <v>2</v>
      </c>
    </row>
    <row r="154" spans="1:13" ht="21.9" customHeight="1" x14ac:dyDescent="0.25">
      <c r="A154" s="60"/>
      <c r="B154" s="66"/>
      <c r="C154" s="61"/>
      <c r="D154" s="61"/>
      <c r="E154" s="61" t="s">
        <v>192</v>
      </c>
      <c r="F154" s="61" t="s">
        <v>89</v>
      </c>
      <c r="G154" s="61" t="s">
        <v>193</v>
      </c>
      <c r="H154" s="60" t="s">
        <v>194</v>
      </c>
      <c r="I154" s="63" t="s">
        <v>189</v>
      </c>
      <c r="J154" s="64">
        <v>4</v>
      </c>
      <c r="K154" s="65" t="s">
        <v>182</v>
      </c>
      <c r="L154" s="60" t="s">
        <v>87</v>
      </c>
      <c r="M154" s="67">
        <v>2</v>
      </c>
    </row>
    <row r="155" spans="1:13" ht="21.9" customHeight="1" x14ac:dyDescent="0.25">
      <c r="A155" s="60">
        <v>75</v>
      </c>
      <c r="B155" s="115" t="s">
        <v>141</v>
      </c>
      <c r="C155" s="115" t="s">
        <v>82</v>
      </c>
      <c r="D155" s="61" t="s">
        <v>66</v>
      </c>
      <c r="E155" s="61" t="s">
        <v>191</v>
      </c>
      <c r="F155" s="61" t="s">
        <v>84</v>
      </c>
      <c r="G155" s="61" t="s">
        <v>193</v>
      </c>
      <c r="H155" s="60" t="s">
        <v>194</v>
      </c>
      <c r="I155" s="63" t="s">
        <v>189</v>
      </c>
      <c r="J155" s="64">
        <v>4</v>
      </c>
      <c r="K155" s="65" t="s">
        <v>182</v>
      </c>
      <c r="L155" s="60" t="s">
        <v>87</v>
      </c>
      <c r="M155" s="67">
        <v>2</v>
      </c>
    </row>
    <row r="156" spans="1:13" ht="21.9" customHeight="1" x14ac:dyDescent="0.25">
      <c r="A156" s="60"/>
      <c r="B156" s="66"/>
      <c r="C156" s="61"/>
      <c r="D156" s="61"/>
      <c r="E156" s="61" t="s">
        <v>192</v>
      </c>
      <c r="F156" s="61" t="s">
        <v>89</v>
      </c>
      <c r="G156" s="61" t="s">
        <v>193</v>
      </c>
      <c r="H156" s="60" t="s">
        <v>194</v>
      </c>
      <c r="I156" s="63" t="s">
        <v>189</v>
      </c>
      <c r="J156" s="64">
        <v>4</v>
      </c>
      <c r="K156" s="65" t="s">
        <v>182</v>
      </c>
      <c r="L156" s="60" t="s">
        <v>87</v>
      </c>
      <c r="M156" s="67">
        <v>2</v>
      </c>
    </row>
    <row r="157" spans="1:13" ht="21.9" customHeight="1" x14ac:dyDescent="0.25">
      <c r="A157" s="60">
        <v>76</v>
      </c>
      <c r="B157" s="115" t="s">
        <v>142</v>
      </c>
      <c r="C157" s="115" t="s">
        <v>79</v>
      </c>
      <c r="D157" s="61" t="s">
        <v>66</v>
      </c>
      <c r="E157" s="61" t="s">
        <v>191</v>
      </c>
      <c r="F157" s="61" t="s">
        <v>84</v>
      </c>
      <c r="G157" s="61" t="s">
        <v>193</v>
      </c>
      <c r="H157" s="60" t="s">
        <v>194</v>
      </c>
      <c r="I157" s="63" t="s">
        <v>189</v>
      </c>
      <c r="J157" s="64">
        <v>4</v>
      </c>
      <c r="K157" s="65" t="s">
        <v>182</v>
      </c>
      <c r="L157" s="60" t="s">
        <v>87</v>
      </c>
      <c r="M157" s="67">
        <v>2</v>
      </c>
    </row>
    <row r="158" spans="1:13" ht="21.9" customHeight="1" x14ac:dyDescent="0.25">
      <c r="A158" s="60"/>
      <c r="B158" s="66"/>
      <c r="C158" s="61"/>
      <c r="D158" s="61"/>
      <c r="E158" s="61" t="s">
        <v>192</v>
      </c>
      <c r="F158" s="61" t="s">
        <v>89</v>
      </c>
      <c r="G158" s="61" t="s">
        <v>193</v>
      </c>
      <c r="H158" s="60" t="s">
        <v>194</v>
      </c>
      <c r="I158" s="63" t="s">
        <v>189</v>
      </c>
      <c r="J158" s="64">
        <v>4</v>
      </c>
      <c r="K158" s="65" t="s">
        <v>182</v>
      </c>
      <c r="L158" s="60" t="s">
        <v>87</v>
      </c>
      <c r="M158" s="67">
        <v>2</v>
      </c>
    </row>
    <row r="159" spans="1:13" ht="21.9" customHeight="1" x14ac:dyDescent="0.35">
      <c r="A159" s="60">
        <v>77</v>
      </c>
      <c r="B159" s="115" t="s">
        <v>143</v>
      </c>
      <c r="C159" s="95" t="s">
        <v>82</v>
      </c>
      <c r="D159" s="61" t="s">
        <v>66</v>
      </c>
      <c r="E159" s="61" t="s">
        <v>191</v>
      </c>
      <c r="F159" s="61" t="s">
        <v>84</v>
      </c>
      <c r="G159" s="61" t="s">
        <v>193</v>
      </c>
      <c r="H159" s="60" t="s">
        <v>194</v>
      </c>
      <c r="I159" s="63" t="s">
        <v>189</v>
      </c>
      <c r="J159" s="64">
        <v>4</v>
      </c>
      <c r="K159" s="65" t="s">
        <v>182</v>
      </c>
      <c r="L159" s="60" t="s">
        <v>87</v>
      </c>
      <c r="M159" s="67">
        <v>2</v>
      </c>
    </row>
    <row r="160" spans="1:13" ht="21.9" customHeight="1" x14ac:dyDescent="0.25">
      <c r="A160" s="60"/>
      <c r="B160" s="66"/>
      <c r="C160" s="61"/>
      <c r="D160" s="61"/>
      <c r="E160" s="61" t="s">
        <v>192</v>
      </c>
      <c r="F160" s="61" t="s">
        <v>89</v>
      </c>
      <c r="G160" s="61" t="s">
        <v>193</v>
      </c>
      <c r="H160" s="60" t="s">
        <v>194</v>
      </c>
      <c r="I160" s="63" t="s">
        <v>189</v>
      </c>
      <c r="J160" s="64">
        <v>4</v>
      </c>
      <c r="K160" s="65" t="s">
        <v>182</v>
      </c>
      <c r="L160" s="60" t="s">
        <v>87</v>
      </c>
      <c r="M160" s="67">
        <v>2</v>
      </c>
    </row>
    <row r="161" spans="1:13" ht="21.9" customHeight="1" x14ac:dyDescent="0.35">
      <c r="A161" s="60">
        <v>78</v>
      </c>
      <c r="B161" s="115" t="s">
        <v>144</v>
      </c>
      <c r="C161" s="95" t="s">
        <v>82</v>
      </c>
      <c r="D161" s="61" t="s">
        <v>66</v>
      </c>
      <c r="E161" s="61" t="s">
        <v>191</v>
      </c>
      <c r="F161" s="61" t="s">
        <v>84</v>
      </c>
      <c r="G161" s="61" t="s">
        <v>193</v>
      </c>
      <c r="H161" s="60" t="s">
        <v>194</v>
      </c>
      <c r="I161" s="63" t="s">
        <v>189</v>
      </c>
      <c r="J161" s="64">
        <v>4</v>
      </c>
      <c r="K161" s="65" t="s">
        <v>182</v>
      </c>
      <c r="L161" s="60" t="s">
        <v>87</v>
      </c>
      <c r="M161" s="67">
        <v>2</v>
      </c>
    </row>
    <row r="162" spans="1:13" ht="21.9" customHeight="1" x14ac:dyDescent="0.25">
      <c r="A162" s="60"/>
      <c r="B162" s="66"/>
      <c r="C162" s="61"/>
      <c r="D162" s="61"/>
      <c r="E162" s="61" t="s">
        <v>192</v>
      </c>
      <c r="F162" s="61" t="s">
        <v>89</v>
      </c>
      <c r="G162" s="61" t="s">
        <v>193</v>
      </c>
      <c r="H162" s="60" t="s">
        <v>194</v>
      </c>
      <c r="I162" s="63" t="s">
        <v>189</v>
      </c>
      <c r="J162" s="64">
        <v>4</v>
      </c>
      <c r="K162" s="65" t="s">
        <v>182</v>
      </c>
      <c r="L162" s="60" t="s">
        <v>87</v>
      </c>
      <c r="M162" s="67">
        <v>2</v>
      </c>
    </row>
    <row r="163" spans="1:13" ht="21.9" customHeight="1" x14ac:dyDescent="0.35">
      <c r="A163" s="60">
        <v>79</v>
      </c>
      <c r="B163" s="115" t="s">
        <v>147</v>
      </c>
      <c r="C163" s="95" t="s">
        <v>82</v>
      </c>
      <c r="D163" s="61" t="s">
        <v>66</v>
      </c>
      <c r="E163" s="61" t="s">
        <v>191</v>
      </c>
      <c r="F163" s="61" t="s">
        <v>84</v>
      </c>
      <c r="G163" s="61" t="s">
        <v>193</v>
      </c>
      <c r="H163" s="60" t="s">
        <v>194</v>
      </c>
      <c r="I163" s="63" t="s">
        <v>189</v>
      </c>
      <c r="J163" s="64">
        <v>4</v>
      </c>
      <c r="K163" s="65" t="s">
        <v>182</v>
      </c>
      <c r="L163" s="60" t="s">
        <v>87</v>
      </c>
      <c r="M163" s="67">
        <v>2</v>
      </c>
    </row>
    <row r="164" spans="1:13" ht="21.9" customHeight="1" x14ac:dyDescent="0.25">
      <c r="A164" s="60"/>
      <c r="B164" s="66"/>
      <c r="C164" s="61"/>
      <c r="D164" s="61"/>
      <c r="E164" s="61" t="s">
        <v>192</v>
      </c>
      <c r="F164" s="61" t="s">
        <v>89</v>
      </c>
      <c r="G164" s="61" t="s">
        <v>193</v>
      </c>
      <c r="H164" s="60" t="s">
        <v>194</v>
      </c>
      <c r="I164" s="63" t="s">
        <v>189</v>
      </c>
      <c r="J164" s="64">
        <v>4</v>
      </c>
      <c r="K164" s="65" t="s">
        <v>182</v>
      </c>
      <c r="L164" s="60" t="s">
        <v>87</v>
      </c>
      <c r="M164" s="67">
        <v>2</v>
      </c>
    </row>
    <row r="165" spans="1:13" ht="21.9" customHeight="1" x14ac:dyDescent="0.35">
      <c r="A165" s="60">
        <v>80</v>
      </c>
      <c r="B165" s="115" t="s">
        <v>148</v>
      </c>
      <c r="C165" s="95" t="s">
        <v>82</v>
      </c>
      <c r="D165" s="61" t="s">
        <v>66</v>
      </c>
      <c r="E165" s="61" t="s">
        <v>191</v>
      </c>
      <c r="F165" s="61" t="s">
        <v>84</v>
      </c>
      <c r="G165" s="61" t="s">
        <v>193</v>
      </c>
      <c r="H165" s="60" t="s">
        <v>194</v>
      </c>
      <c r="I165" s="63" t="s">
        <v>189</v>
      </c>
      <c r="J165" s="64">
        <v>4</v>
      </c>
      <c r="K165" s="65" t="s">
        <v>182</v>
      </c>
      <c r="L165" s="60" t="s">
        <v>87</v>
      </c>
      <c r="M165" s="67">
        <v>2</v>
      </c>
    </row>
    <row r="166" spans="1:13" ht="21.9" customHeight="1" x14ac:dyDescent="0.25">
      <c r="A166" s="60"/>
      <c r="B166" s="66"/>
      <c r="C166" s="61"/>
      <c r="D166" s="61"/>
      <c r="E166" s="61" t="s">
        <v>192</v>
      </c>
      <c r="F166" s="61" t="s">
        <v>89</v>
      </c>
      <c r="G166" s="61" t="s">
        <v>193</v>
      </c>
      <c r="H166" s="60" t="s">
        <v>194</v>
      </c>
      <c r="I166" s="63" t="s">
        <v>189</v>
      </c>
      <c r="J166" s="64">
        <v>4</v>
      </c>
      <c r="K166" s="65" t="s">
        <v>182</v>
      </c>
      <c r="L166" s="60" t="s">
        <v>87</v>
      </c>
      <c r="M166" s="67">
        <v>2</v>
      </c>
    </row>
    <row r="167" spans="1:13" ht="21.9" customHeight="1" x14ac:dyDescent="0.35">
      <c r="A167" s="60">
        <v>81</v>
      </c>
      <c r="B167" s="115" t="s">
        <v>149</v>
      </c>
      <c r="C167" s="95" t="s">
        <v>82</v>
      </c>
      <c r="D167" s="61" t="s">
        <v>66</v>
      </c>
      <c r="E167" s="61" t="s">
        <v>191</v>
      </c>
      <c r="F167" s="61" t="s">
        <v>84</v>
      </c>
      <c r="G167" s="61" t="s">
        <v>193</v>
      </c>
      <c r="H167" s="60" t="s">
        <v>194</v>
      </c>
      <c r="I167" s="63" t="s">
        <v>189</v>
      </c>
      <c r="J167" s="64">
        <v>4</v>
      </c>
      <c r="K167" s="65" t="s">
        <v>182</v>
      </c>
      <c r="L167" s="60" t="s">
        <v>87</v>
      </c>
      <c r="M167" s="67">
        <v>2</v>
      </c>
    </row>
    <row r="168" spans="1:13" ht="21.9" customHeight="1" x14ac:dyDescent="0.25">
      <c r="A168" s="60"/>
      <c r="B168" s="66"/>
      <c r="C168" s="61"/>
      <c r="D168" s="61"/>
      <c r="E168" s="61" t="s">
        <v>192</v>
      </c>
      <c r="F168" s="61" t="s">
        <v>89</v>
      </c>
      <c r="G168" s="61" t="s">
        <v>193</v>
      </c>
      <c r="H168" s="60" t="s">
        <v>194</v>
      </c>
      <c r="I168" s="63" t="s">
        <v>189</v>
      </c>
      <c r="J168" s="64">
        <v>4</v>
      </c>
      <c r="K168" s="65" t="s">
        <v>182</v>
      </c>
      <c r="L168" s="60" t="s">
        <v>87</v>
      </c>
      <c r="M168" s="67">
        <v>2</v>
      </c>
    </row>
    <row r="169" spans="1:13" ht="21.9" customHeight="1" x14ac:dyDescent="0.25">
      <c r="A169" s="60"/>
      <c r="B169" s="66"/>
      <c r="C169" s="61"/>
      <c r="D169" s="61"/>
      <c r="E169" s="61"/>
      <c r="F169" s="61"/>
      <c r="G169" s="61"/>
      <c r="H169" s="60"/>
      <c r="I169" s="61"/>
      <c r="J169" s="64"/>
      <c r="K169" s="65"/>
      <c r="L169" s="59"/>
      <c r="M169" s="67"/>
    </row>
    <row r="170" spans="1:13" ht="21.9" customHeight="1" x14ac:dyDescent="0.25">
      <c r="A170" s="60"/>
      <c r="B170" s="66"/>
      <c r="C170" s="61"/>
      <c r="D170" s="61"/>
      <c r="E170" s="61"/>
      <c r="F170" s="61"/>
      <c r="G170" s="61"/>
      <c r="H170" s="60"/>
      <c r="I170" s="61"/>
      <c r="J170" s="64"/>
      <c r="K170" s="65"/>
      <c r="L170" s="59"/>
      <c r="M170" s="67"/>
    </row>
    <row r="171" spans="1:13" ht="21.9" customHeight="1" x14ac:dyDescent="0.25">
      <c r="A171" s="60"/>
      <c r="B171" s="66"/>
      <c r="C171" s="61"/>
      <c r="D171" s="61"/>
      <c r="E171" s="61"/>
      <c r="F171" s="61"/>
      <c r="G171" s="61"/>
      <c r="H171" s="60"/>
      <c r="I171" s="61"/>
      <c r="J171" s="64"/>
      <c r="K171" s="65"/>
      <c r="L171" s="59"/>
      <c r="M171" s="67"/>
    </row>
    <row r="172" spans="1:13" ht="21.9" customHeight="1" x14ac:dyDescent="0.25">
      <c r="A172" s="60"/>
      <c r="B172" s="66"/>
      <c r="C172" s="61"/>
      <c r="D172" s="61"/>
      <c r="E172" s="61"/>
      <c r="F172" s="61"/>
      <c r="G172" s="61"/>
      <c r="H172" s="60"/>
      <c r="I172" s="61"/>
      <c r="J172" s="64"/>
      <c r="K172" s="65"/>
      <c r="L172" s="59"/>
      <c r="M172" s="67"/>
    </row>
    <row r="173" spans="1:13" ht="21.9" customHeight="1" x14ac:dyDescent="0.25">
      <c r="A173" s="60"/>
      <c r="B173" s="66"/>
      <c r="C173" s="61"/>
      <c r="D173" s="61"/>
      <c r="E173" s="61"/>
      <c r="F173" s="61"/>
      <c r="G173" s="61"/>
      <c r="H173" s="60"/>
      <c r="I173" s="61"/>
      <c r="J173" s="64"/>
      <c r="K173" s="65"/>
      <c r="L173" s="59"/>
      <c r="M173" s="67"/>
    </row>
    <row r="174" spans="1:13" ht="21.9" customHeight="1" x14ac:dyDescent="0.25">
      <c r="A174" s="60"/>
      <c r="B174" s="66"/>
      <c r="C174" s="61"/>
      <c r="D174" s="61"/>
      <c r="E174" s="61"/>
      <c r="F174" s="61"/>
      <c r="G174" s="61"/>
      <c r="H174" s="60"/>
      <c r="I174" s="61"/>
      <c r="J174" s="64"/>
      <c r="K174" s="65"/>
      <c r="L174" s="59"/>
      <c r="M174" s="67"/>
    </row>
    <row r="175" spans="1:13" ht="21.9" customHeight="1" x14ac:dyDescent="0.25">
      <c r="A175" s="60"/>
      <c r="B175" s="66"/>
      <c r="C175" s="61"/>
      <c r="D175" s="61"/>
      <c r="E175" s="61"/>
      <c r="F175" s="61"/>
      <c r="G175" s="61"/>
      <c r="H175" s="60"/>
      <c r="I175" s="61"/>
      <c r="J175" s="64"/>
      <c r="K175" s="65"/>
      <c r="L175" s="59"/>
      <c r="M175" s="67"/>
    </row>
    <row r="176" spans="1:13" ht="21.9" customHeight="1" x14ac:dyDescent="0.25">
      <c r="A176" s="60"/>
      <c r="B176" s="66"/>
      <c r="C176" s="61"/>
      <c r="D176" s="61"/>
      <c r="E176" s="61"/>
      <c r="F176" s="61"/>
      <c r="G176" s="61"/>
      <c r="H176" s="60"/>
      <c r="I176" s="61"/>
      <c r="J176" s="64"/>
      <c r="K176" s="65"/>
      <c r="L176" s="59"/>
      <c r="M176" s="67"/>
    </row>
    <row r="177" spans="1:13" ht="21.9" customHeight="1" x14ac:dyDescent="0.25">
      <c r="A177" s="60"/>
      <c r="B177" s="66"/>
      <c r="C177" s="61"/>
      <c r="D177" s="61"/>
      <c r="E177" s="61"/>
      <c r="F177" s="61"/>
      <c r="G177" s="61"/>
      <c r="H177" s="60"/>
      <c r="I177" s="61"/>
      <c r="J177" s="64"/>
      <c r="K177" s="65"/>
      <c r="L177" s="59"/>
      <c r="M177" s="67"/>
    </row>
    <row r="178" spans="1:13" ht="21.9" customHeight="1" x14ac:dyDescent="0.25">
      <c r="A178" s="60"/>
      <c r="B178" s="66"/>
      <c r="C178" s="61"/>
      <c r="D178" s="61"/>
      <c r="E178" s="61"/>
      <c r="F178" s="61"/>
      <c r="G178" s="61"/>
      <c r="H178" s="60"/>
      <c r="I178" s="61"/>
      <c r="J178" s="64"/>
      <c r="K178" s="65"/>
      <c r="L178" s="59"/>
      <c r="M178" s="67"/>
    </row>
    <row r="179" spans="1:13" ht="21.9" customHeight="1" x14ac:dyDescent="0.25">
      <c r="A179" s="60"/>
      <c r="B179" s="66"/>
      <c r="C179" s="61"/>
      <c r="D179" s="61"/>
      <c r="E179" s="61"/>
      <c r="F179" s="61"/>
      <c r="G179" s="61"/>
      <c r="H179" s="60"/>
      <c r="I179" s="61"/>
      <c r="J179" s="64"/>
      <c r="K179" s="65"/>
      <c r="L179" s="59"/>
      <c r="M179" s="67"/>
    </row>
    <row r="180" spans="1:13" ht="21.9" customHeight="1" x14ac:dyDescent="0.25">
      <c r="A180" s="60"/>
      <c r="B180" s="66"/>
      <c r="C180" s="61"/>
      <c r="D180" s="61"/>
      <c r="E180" s="61"/>
      <c r="F180" s="61"/>
      <c r="G180" s="61"/>
      <c r="H180" s="60"/>
      <c r="I180" s="61"/>
      <c r="J180" s="64"/>
      <c r="K180" s="65"/>
      <c r="L180" s="59"/>
      <c r="M180" s="67"/>
    </row>
    <row r="181" spans="1:13" ht="21.9" customHeight="1" x14ac:dyDescent="0.25">
      <c r="A181" s="60"/>
      <c r="B181" s="66"/>
      <c r="C181" s="61"/>
      <c r="D181" s="61"/>
      <c r="E181" s="61"/>
      <c r="F181" s="61"/>
      <c r="G181" s="61"/>
      <c r="H181" s="60"/>
      <c r="I181" s="61"/>
      <c r="J181" s="64"/>
      <c r="K181" s="65"/>
      <c r="L181" s="59"/>
      <c r="M181" s="67"/>
    </row>
    <row r="182" spans="1:13" ht="21.9" customHeight="1" x14ac:dyDescent="0.25">
      <c r="A182" s="60"/>
      <c r="B182" s="66"/>
      <c r="C182" s="61"/>
      <c r="D182" s="61"/>
      <c r="E182" s="61"/>
      <c r="F182" s="61"/>
      <c r="G182" s="61"/>
      <c r="H182" s="60"/>
      <c r="I182" s="61"/>
      <c r="J182" s="64"/>
      <c r="K182" s="65"/>
      <c r="L182" s="59"/>
      <c r="M182" s="67"/>
    </row>
    <row r="183" spans="1:13" ht="21.9" customHeight="1" x14ac:dyDescent="0.25">
      <c r="A183" s="60"/>
      <c r="B183" s="66"/>
      <c r="C183" s="61"/>
      <c r="D183" s="61"/>
      <c r="E183" s="61"/>
      <c r="F183" s="61"/>
      <c r="G183" s="61"/>
      <c r="H183" s="60"/>
      <c r="I183" s="61"/>
      <c r="J183" s="64"/>
      <c r="K183" s="65"/>
      <c r="L183" s="59"/>
      <c r="M183" s="67"/>
    </row>
    <row r="184" spans="1:13" ht="21.9" customHeight="1" x14ac:dyDescent="0.25">
      <c r="A184" s="60"/>
      <c r="B184" s="66"/>
      <c r="C184" s="61"/>
      <c r="D184" s="61"/>
      <c r="E184" s="61"/>
      <c r="F184" s="61"/>
      <c r="G184" s="61"/>
      <c r="H184" s="60"/>
      <c r="I184" s="61"/>
      <c r="J184" s="64"/>
      <c r="K184" s="65"/>
      <c r="L184" s="59"/>
      <c r="M184" s="67"/>
    </row>
    <row r="185" spans="1:13" ht="21.9" customHeight="1" x14ac:dyDescent="0.25">
      <c r="A185" s="60"/>
      <c r="B185" s="66"/>
      <c r="C185" s="61"/>
      <c r="D185" s="61"/>
      <c r="E185" s="61"/>
      <c r="F185" s="61"/>
      <c r="G185" s="61"/>
      <c r="H185" s="60"/>
      <c r="I185" s="61"/>
      <c r="J185" s="64"/>
      <c r="K185" s="65"/>
      <c r="L185" s="59"/>
      <c r="M185" s="67"/>
    </row>
    <row r="186" spans="1:13" ht="21.9" customHeight="1" x14ac:dyDescent="0.25">
      <c r="A186" s="60"/>
      <c r="B186" s="66"/>
      <c r="C186" s="61"/>
      <c r="D186" s="61"/>
      <c r="E186" s="61"/>
      <c r="F186" s="61"/>
      <c r="G186" s="61"/>
      <c r="H186" s="60"/>
      <c r="I186" s="61"/>
      <c r="J186" s="64"/>
      <c r="K186" s="65"/>
      <c r="L186" s="59"/>
      <c r="M186" s="67"/>
    </row>
    <row r="187" spans="1:13" ht="21.9" customHeight="1" x14ac:dyDescent="0.25">
      <c r="A187" s="60"/>
      <c r="B187" s="66"/>
      <c r="C187" s="61"/>
      <c r="D187" s="61"/>
      <c r="E187" s="61"/>
      <c r="F187" s="61"/>
      <c r="G187" s="61"/>
      <c r="H187" s="60"/>
      <c r="I187" s="61"/>
      <c r="J187" s="64"/>
      <c r="K187" s="65"/>
      <c r="L187" s="59"/>
      <c r="M187" s="67"/>
    </row>
    <row r="188" spans="1:13" ht="21.9" customHeight="1" x14ac:dyDescent="0.25">
      <c r="A188" s="60"/>
      <c r="B188" s="66"/>
      <c r="C188" s="61"/>
      <c r="D188" s="61"/>
      <c r="E188" s="61"/>
      <c r="F188" s="61"/>
      <c r="G188" s="61"/>
      <c r="H188" s="60"/>
      <c r="I188" s="61"/>
      <c r="J188" s="64"/>
      <c r="K188" s="65"/>
      <c r="L188" s="60"/>
      <c r="M188" s="67"/>
    </row>
  </sheetData>
  <sheetProtection selectLockedCells="1"/>
  <protectedRanges>
    <protectedRange password="CE28" sqref="H4:I4 H2 B2" name="ช่วง1_2"/>
    <protectedRange password="ED2F" sqref="B119 B95 B103 B43 B37 B47 B49 B51 B53 B55 B113 B57 B59 B61 B63 B65 B67 B69 B71 B73 B45 B75 B123 B77 B79 B81 B83 B85 B105 B107" name="ting_2_17_1_1"/>
    <protectedRange password="ED2F" sqref="B91 B111 B97 B101 B115 B117 B93 B121" name="ting_2_17_2_1"/>
    <protectedRange password="ED2F" sqref="B89" name="ting_2_17_1_1_1"/>
    <protectedRange password="ED2F" sqref="B135" name="ting_2_17_1_1_2"/>
    <protectedRange password="ED2F" sqref="B137" name="ting_2_17_1_1_3"/>
    <protectedRange password="ED2F" sqref="B139" name="ting_2_17_1_1_4"/>
    <protectedRange password="ED2F" sqref="B141" name="ting_2_17_1_1_5"/>
    <protectedRange password="ED2F" sqref="B143" name="ting_2_17_1_1_6"/>
    <protectedRange password="ED2F" sqref="B145" name="ting_2_17_1_1_8"/>
    <protectedRange password="ED2F" sqref="B147" name="ting_2_17_1_1_9"/>
    <protectedRange password="ED2F" sqref="B149" name="ting_2_17_1_1_10"/>
    <protectedRange password="ED2F" sqref="B151" name="ting_2_17_1_1_11"/>
    <protectedRange password="ED2F" sqref="B153" name="ting_2_17_1_1_12"/>
    <protectedRange password="ED2F" sqref="B155" name="ting_2_17_1_1_14"/>
    <protectedRange password="ED2F" sqref="B157" name="ting_2_17_1_1_15"/>
    <protectedRange password="ED2F" sqref="B159" name="ting_2_17_1_1_17"/>
    <protectedRange password="ED2F" sqref="B161" name="ting_2_17_1_1_19"/>
    <protectedRange password="ED2F" sqref="B163" name="ting_2_17_1_1_22"/>
    <protectedRange password="ED2F" sqref="B165" name="ting_2_17_1_1_23"/>
    <protectedRange password="ED2F" sqref="B167" name="ting_2_17_1_1_25"/>
  </protectedRanges>
  <mergeCells count="5">
    <mergeCell ref="C2:D2"/>
    <mergeCell ref="E2:M2"/>
    <mergeCell ref="B5:C5"/>
    <mergeCell ref="J4:K4"/>
    <mergeCell ref="B4:C4"/>
  </mergeCells>
  <phoneticPr fontId="11" type="noConversion"/>
  <dataValidations count="11">
    <dataValidation type="list" allowBlank="1" showInputMessage="1" showErrorMessage="1" sqref="D1083:D1581" xr:uid="{00000000-0002-0000-0000-000000000000}">
      <formula1>"ข้าราชการ, พนักงานราชการ"</formula1>
    </dataValidation>
    <dataValidation type="whole" errorStyle="warning" allowBlank="1" showInputMessage="1" showErrorMessage="1" errorTitle="จำนวนไม่ถูกต้อง" error="กรุณาตรวจสอบตัวเลขอีกครั้ง" sqref="D4 F4" xr:uid="{00000000-0002-0000-0000-000001000000}">
      <formula1>0</formula1>
      <formula2>10000</formula2>
    </dataValidation>
    <dataValidation errorStyle="warning" allowBlank="1" showInputMessage="1" showErrorMessage="1" errorTitle="ข้อมูลไม่ถูกต้อง" error="กรุณาเลือกรายการที่กำหนดเท่านั้น" sqref="L5" xr:uid="{00000000-0002-0000-0000-000002000000}"/>
    <dataValidation type="whole" errorStyle="warning" allowBlank="1" showInputMessage="1" showErrorMessage="1" errorTitle="ตัวเลขไม่ถูกต้อง" error="กรุณากรอกเฉพาะปีพุทธศักราช" sqref="H4" xr:uid="{00000000-0002-0000-0000-000003000000}">
      <formula1>2562</formula1>
      <formula2>2600</formula2>
    </dataValidation>
    <dataValidation type="list" errorStyle="warning" allowBlank="1" showInputMessage="1" showErrorMessage="1" errorTitle="ข้อมูลไม่ถูกต้อง" error="กรุณาเลือกตามรายการที่กำหนดเท่านั้น" sqref="F7:F1082" xr:uid="{00000000-0002-0000-0000-000004000000}">
      <formula1>"ความรู้/ทักษะเฉพาะทางในสายงาน, ภาษา, ภาวะผู้นำ/คุณธรรม/จริยธรรม, จิตอาสา/บริการ, ความรับผิดชอบ/ซื่อสัตย์สุจริต, ทำงานเป็นทีม, คิดค้น/ใช้นวัตกรรมใหม่ๆ, กฎหมาย/กฎระเบียบฯ, การใช้เทคโนโลยี, ทักษะการคิด"</formula1>
    </dataValidation>
    <dataValidation type="decimal" errorStyle="warning" allowBlank="1" showInputMessage="1" showErrorMessage="1" errorTitle="จำนวนชั่วโมงไม่ถูกต้อง" error="กรุณากรอกเฉพาะตัวเลขเท่านั้น" sqref="J7:J1082" xr:uid="{00000000-0002-0000-0000-000005000000}">
      <formula1>0</formula1>
      <formula2>500</formula2>
    </dataValidation>
    <dataValidation type="decimal" errorStyle="warning" allowBlank="1" showInputMessage="1" showErrorMessage="1" errorTitle="ค่าธรรมเนียมไม่ถูกต้อง" error="กรุณากรอกเฉพาะตัวเลขเท่านั้น" sqref="K7:K1082" xr:uid="{00000000-0002-0000-0000-000006000000}">
      <formula1>0</formula1>
      <formula2>300000</formula2>
    </dataValidation>
    <dataValidation type="list" errorStyle="warning" allowBlank="1" showInputMessage="1" showErrorMessage="1" errorTitle="ข้อมูลไม่ถูกต้อง" error="กรุณาเลือกรายการที่กำหนดเท่านั้น" sqref="L7:L1082" xr:uid="{00000000-0002-0000-0000-000007000000}">
      <formula1>"มี, รอผลฯ, ไม่มี"</formula1>
    </dataValidation>
    <dataValidation type="list" errorStyle="warning" allowBlank="1" showInputMessage="1" showErrorMessage="1" errorTitle="ข้อมูลไม่ถูกต้อง" error="กรุณาเลือกรายการที่กำหนดเท่านั้น" sqref="M7:M1082" xr:uid="{00000000-0002-0000-0000-000008000000}">
      <formula1>"1, 2"</formula1>
    </dataValidation>
    <dataValidation type="list" errorStyle="warning" allowBlank="1" showInputMessage="1" showErrorMessage="1" errorTitle="ป้อนข้อมูลไม่ถูกต้อง" error="กรุณาเลือกรายการที่กำหนดเท่านั้น" sqref="D7:D1082" xr:uid="{00000000-0002-0000-0000-000009000000}">
      <formula1>"ข้าราชการ, พนักงานราชการ"</formula1>
    </dataValidation>
    <dataValidation type="list" errorStyle="warning" allowBlank="1" showInputMessage="1" showErrorMessage="1" errorTitle="ข้อมูลไม่ถูกต้อง" error="กรุณาเลือกรายการที่กำหนดเท่านั้น" sqref="G7:G1088" xr:uid="{00000000-0002-0000-0000-00000A000000}">
      <formula1>"อบรมกับหน่วยงานนอกกรมฯ, อบรมกับหน่วยงานในกรมฯ, e-Learning, ชุมชนนักปฏิบัติ(CoP), สอนงาน, มอบหมายงาน, ดูงานนอกสถานที่, หมุนเวียนงาน, เรียนรู้ด้วยตนเอง, อื่นๆ"</formula1>
    </dataValidation>
  </dataValidations>
  <pageMargins left="0.28999999999999998" right="7.874015748031496E-2" top="0.15748031496062992" bottom="7.874015748031496E-2" header="0.11811023622047245" footer="7.874015748031496E-2"/>
  <pageSetup paperSize="9" orientation="landscape" r:id="rId1"/>
  <headerFooter>
    <oddFooter>&amp;C&amp;"TH SarabunPSK,Regular"&amp;10หน้า &amp;P จาก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5"/>
  <sheetViews>
    <sheetView showGridLines="0" zoomScale="120" zoomScaleNormal="120" zoomScaleSheetLayoutView="90" zoomScalePageLayoutView="120" workbookViewId="0">
      <selection activeCell="T6" sqref="T6"/>
    </sheetView>
  </sheetViews>
  <sheetFormatPr defaultColWidth="9" defaultRowHeight="18" x14ac:dyDescent="0.25"/>
  <cols>
    <col min="1" max="1" width="3.09765625" style="19" customWidth="1"/>
    <col min="2" max="2" width="19.09765625" style="19" customWidth="1"/>
    <col min="3" max="3" width="10.3984375" style="19" customWidth="1"/>
    <col min="4" max="4" width="8.19921875" style="19" customWidth="1"/>
    <col min="5" max="5" width="28.3984375" style="19" customWidth="1"/>
    <col min="6" max="6" width="8.69921875" style="19" customWidth="1"/>
    <col min="7" max="7" width="1.3984375" style="19" customWidth="1"/>
    <col min="8" max="8" width="12.19921875" style="19" customWidth="1"/>
    <col min="9" max="9" width="9.69921875" style="19" customWidth="1"/>
    <col min="10" max="10" width="7.3984375" style="26" customWidth="1"/>
    <col min="11" max="11" width="8.3984375" style="19" customWidth="1"/>
    <col min="12" max="12" width="9.19921875" style="19" customWidth="1"/>
    <col min="13" max="13" width="7" style="19" customWidth="1"/>
    <col min="14" max="14" width="0.8984375" style="19" customWidth="1"/>
    <col min="15" max="15" width="5.09765625" style="23" customWidth="1"/>
    <col min="16" max="16384" width="9" style="19"/>
  </cols>
  <sheetData>
    <row r="1" spans="1:17" s="12" customFormat="1" ht="36.75" customHeight="1" x14ac:dyDescent="0.45">
      <c r="A1" s="134" t="s">
        <v>71</v>
      </c>
      <c r="B1" s="135"/>
      <c r="C1" s="135"/>
      <c r="D1" s="135"/>
      <c r="E1" s="135"/>
      <c r="F1" s="135"/>
      <c r="G1" s="135"/>
      <c r="H1" s="135"/>
      <c r="I1" s="135"/>
      <c r="J1" s="135"/>
      <c r="K1" s="135"/>
      <c r="L1" s="135"/>
      <c r="M1" s="135"/>
      <c r="N1" s="74"/>
      <c r="O1" s="21"/>
      <c r="P1" s="10"/>
      <c r="Q1" s="11"/>
    </row>
    <row r="2" spans="1:17" s="12" customFormat="1" ht="24.75" customHeight="1" x14ac:dyDescent="0.3">
      <c r="A2" s="7"/>
      <c r="B2" s="5"/>
      <c r="C2" s="28" t="s">
        <v>7</v>
      </c>
      <c r="D2" s="141" t="str">
        <f>เก็บข้อมูลHRD!C2</f>
        <v>สำนักงานปศุสัตว์จังหวัดนราธิวาส</v>
      </c>
      <c r="E2" s="141"/>
      <c r="F2" s="141"/>
      <c r="G2" s="141"/>
      <c r="H2" s="141"/>
      <c r="I2" s="141"/>
      <c r="J2" s="142" t="s">
        <v>74</v>
      </c>
      <c r="K2" s="142"/>
      <c r="L2" s="141" t="str">
        <f>เก็บข้อมูลHRD!J4</f>
        <v>น.ส.ซารีหม๊ะ  หะแว</v>
      </c>
      <c r="M2" s="141"/>
      <c r="N2" s="75"/>
      <c r="O2" s="20"/>
    </row>
    <row r="3" spans="1:17" s="12" customFormat="1" ht="4.5" customHeight="1" x14ac:dyDescent="0.3">
      <c r="A3" s="7"/>
      <c r="B3" s="5"/>
      <c r="C3" s="5"/>
      <c r="D3" s="5"/>
      <c r="E3" s="2"/>
      <c r="F3" s="2"/>
      <c r="G3" s="2"/>
      <c r="H3" s="2"/>
      <c r="I3" s="2"/>
      <c r="J3" s="2"/>
      <c r="K3" s="13"/>
      <c r="L3" s="16"/>
      <c r="M3" s="16"/>
      <c r="N3" s="16"/>
      <c r="O3" s="20"/>
    </row>
    <row r="4" spans="1:17" s="12" customFormat="1" ht="25.5" customHeight="1" x14ac:dyDescent="0.3">
      <c r="A4" s="8"/>
      <c r="B4" s="136" t="s">
        <v>46</v>
      </c>
      <c r="C4" s="137"/>
      <c r="D4" s="104">
        <f>เก็บข้อมูลHRD!D4</f>
        <v>19</v>
      </c>
      <c r="E4" s="29" t="s">
        <v>53</v>
      </c>
      <c r="F4" s="104">
        <f>เก็บข้อมูลHRD!F4</f>
        <v>62</v>
      </c>
      <c r="G4" s="30"/>
      <c r="H4" s="31" t="s">
        <v>47</v>
      </c>
      <c r="I4" s="138">
        <f>เก็บข้อมูลHRD!H4</f>
        <v>2567</v>
      </c>
      <c r="J4" s="139"/>
      <c r="K4" s="140" t="s">
        <v>45</v>
      </c>
      <c r="L4" s="140"/>
      <c r="M4" s="32">
        <f>เก็บข้อมูลHRD!L4:M4</f>
        <v>45534</v>
      </c>
      <c r="N4" s="76"/>
      <c r="O4" s="22"/>
    </row>
    <row r="5" spans="1:17" s="24" customFormat="1" ht="5.25" customHeight="1" x14ac:dyDescent="0.25">
      <c r="A5" s="9"/>
      <c r="B5" s="123"/>
      <c r="C5" s="123"/>
      <c r="D5" s="27"/>
      <c r="E5" s="27"/>
      <c r="F5" s="4"/>
      <c r="G5" s="4"/>
      <c r="H5" s="6"/>
      <c r="I5" s="14"/>
      <c r="J5" s="6"/>
      <c r="K5" s="15"/>
      <c r="L5" s="17"/>
      <c r="M5" s="17"/>
      <c r="N5" s="17"/>
      <c r="O5" s="18"/>
      <c r="P5" s="3"/>
      <c r="Q5" s="3"/>
    </row>
    <row r="6" spans="1:17" s="24" customFormat="1" ht="25.5" customHeight="1" x14ac:dyDescent="0.25">
      <c r="A6" s="152" t="s">
        <v>13</v>
      </c>
      <c r="B6" s="149" t="s">
        <v>34</v>
      </c>
      <c r="C6" s="150"/>
      <c r="D6" s="150"/>
      <c r="E6" s="150"/>
      <c r="F6" s="151"/>
      <c r="G6" s="33"/>
      <c r="H6" s="128" t="s">
        <v>32</v>
      </c>
      <c r="I6" s="128"/>
      <c r="J6" s="128"/>
      <c r="K6" s="127" t="s">
        <v>33</v>
      </c>
      <c r="L6" s="127"/>
      <c r="M6" s="127"/>
      <c r="N6" s="77"/>
      <c r="O6" s="18"/>
      <c r="P6" s="3"/>
      <c r="Q6" s="3"/>
    </row>
    <row r="7" spans="1:17" ht="24.9" customHeight="1" x14ac:dyDescent="0.4">
      <c r="A7" s="153"/>
      <c r="B7" s="166" t="s">
        <v>51</v>
      </c>
      <c r="C7" s="167"/>
      <c r="D7" s="168"/>
      <c r="E7" s="164" t="s">
        <v>66</v>
      </c>
      <c r="F7" s="164"/>
      <c r="G7" s="36"/>
      <c r="H7" s="132" t="s">
        <v>15</v>
      </c>
      <c r="I7" s="132"/>
      <c r="J7" s="37">
        <f>COUNTIF(เก็บข้อมูลHRD!F7:F2088,"ความรู้/ทักษะเฉพาะทางในสายงาน")</f>
        <v>0</v>
      </c>
      <c r="K7" s="129" t="s">
        <v>48</v>
      </c>
      <c r="L7" s="129"/>
      <c r="M7" s="38">
        <f>COUNTIF(เก็บข้อมูลHRD!G7:G2088,"อบรมกับหน่วยงานนอกกรมฯ")</f>
        <v>0</v>
      </c>
      <c r="N7" s="79"/>
    </row>
    <row r="8" spans="1:17" ht="24.9" customHeight="1" x14ac:dyDescent="0.4">
      <c r="A8" s="153"/>
      <c r="B8" s="146" t="s">
        <v>8</v>
      </c>
      <c r="C8" s="146"/>
      <c r="D8" s="34">
        <f t="array" ref="D8">COUNTIFS(เก็บข้อมูลHRD!D7:D2088,"ข้าราชการ",เก็บข้อมูลHRD!M7:M2088,"1")</f>
        <v>14</v>
      </c>
      <c r="E8" s="35" t="s">
        <v>10</v>
      </c>
      <c r="F8" s="34">
        <f t="array" ref="F8">COUNTIFS(เก็บข้อมูลHRD!D7:D2088,"พนักงานราชการ",เก็บข้อมูลHRD!M7:M2088,"1")</f>
        <v>45</v>
      </c>
      <c r="G8" s="36"/>
      <c r="H8" s="132" t="s">
        <v>16</v>
      </c>
      <c r="I8" s="132"/>
      <c r="J8" s="37">
        <f>COUNTIF(เก็บข้อมูลHRD!F7:F2088,"ภาษา")</f>
        <v>0</v>
      </c>
      <c r="K8" s="143" t="s">
        <v>40</v>
      </c>
      <c r="L8" s="143"/>
      <c r="M8" s="38">
        <f>COUNTIF(เก็บข้อมูลHRD!G7:G2088,"อบรมกับหน่วยงานในกรมฯ")</f>
        <v>0</v>
      </c>
      <c r="N8" s="79"/>
      <c r="P8" s="25"/>
    </row>
    <row r="9" spans="1:17" ht="24.9" customHeight="1" x14ac:dyDescent="0.4">
      <c r="A9" s="153"/>
      <c r="B9" s="146" t="s">
        <v>9</v>
      </c>
      <c r="C9" s="146"/>
      <c r="D9" s="39">
        <f t="array" ref="D9">SUMPRODUCT(IF(เก็บข้อมูลHRD!D7:D2088="ข้าราชการ",IF(เก็บข้อมูลHRD!B7:B2088&lt;&gt;"",IF(เก็บข้อมูลHRD!M7:M2088=1,1/COUNTIFS(เก็บข้อมูลHRD!B7:B2088,เก็บข้อมูลHRD!B7:B2088,เก็บข้อมูลHRD!D7:D2088,"ข้าราชการ",เก็บข้อมูลHRD!B7:B2088,"&lt;&gt;",เก็บข้อมูลHRD!M7:M2088,"=1")))))</f>
        <v>14</v>
      </c>
      <c r="E9" s="35" t="s">
        <v>11</v>
      </c>
      <c r="F9" s="34">
        <f t="array" ref="F9">SUMPRODUCT(IF(เก็บข้อมูลHRD!D7:D2088="พนักงานราชการ",IF(เก็บข้อมูลHRD!B7:B2088&lt;&gt;"",IF(เก็บข้อมูลHRD!M7:M2088=1,1/COUNTIFS(เก็บข้อมูลHRD!B7:B2088,เก็บข้อมูลHRD!B7:B2088,เก็บข้อมูลHRD!D7:D2088,"พนักงานราชการ",เก็บข้อมูลHRD!B7:B2088,"&lt;&gt;",เก็บข้อมูลHRD!M7:M2088,"=1")))))</f>
        <v>45</v>
      </c>
      <c r="G9" s="41"/>
      <c r="H9" s="132" t="s">
        <v>17</v>
      </c>
      <c r="I9" s="132"/>
      <c r="J9" s="37">
        <f>COUNTIF(เก็บข้อมูลHRD!F7:F2088,"ภาวะผู้นำ/คุณธรรม/จริยธรรม")</f>
        <v>0</v>
      </c>
      <c r="K9" s="129" t="s">
        <v>49</v>
      </c>
      <c r="L9" s="129"/>
      <c r="M9" s="38">
        <f>COUNTIF(เก็บข้อมูลHRD!G7:G2088,"e-Learning")</f>
        <v>134</v>
      </c>
      <c r="N9" s="79"/>
    </row>
    <row r="10" spans="1:17" ht="24.9" customHeight="1" x14ac:dyDescent="0.4">
      <c r="A10" s="154"/>
      <c r="B10" s="146" t="s">
        <v>75</v>
      </c>
      <c r="C10" s="146"/>
      <c r="D10" s="40">
        <f t="array" ref="D10">D9/D4*100</f>
        <v>73.68421052631578</v>
      </c>
      <c r="E10" s="35" t="s">
        <v>76</v>
      </c>
      <c r="F10" s="40">
        <f t="array" ref="F10">F9/F4*100</f>
        <v>72.58064516129032</v>
      </c>
      <c r="G10" s="42"/>
      <c r="H10" s="132" t="s">
        <v>18</v>
      </c>
      <c r="I10" s="132"/>
      <c r="J10" s="37">
        <f t="array" ref="J10">COUNTIF(เก็บข้อมูลHRD!F7:F1088,"จิตอาสา/บริการ")</f>
        <v>15</v>
      </c>
      <c r="K10" s="129" t="s">
        <v>23</v>
      </c>
      <c r="L10" s="129"/>
      <c r="M10" s="38">
        <f>COUNTIF(เก็บข้อมูลHRD!G7:G2088,"ชุมชนนักปฏิบัติ(CoP)")</f>
        <v>0</v>
      </c>
      <c r="N10" s="79"/>
    </row>
    <row r="11" spans="1:17" ht="24.9" customHeight="1" x14ac:dyDescent="0.4">
      <c r="A11" s="161" t="s">
        <v>14</v>
      </c>
      <c r="B11" s="158" t="s">
        <v>35</v>
      </c>
      <c r="C11" s="159"/>
      <c r="D11" s="159"/>
      <c r="E11" s="159"/>
      <c r="F11" s="160"/>
      <c r="G11" s="36"/>
      <c r="H11" s="132" t="s">
        <v>19</v>
      </c>
      <c r="I11" s="132"/>
      <c r="J11" s="37">
        <f>COUNTIF(เก็บข้อมูลHRD!F7:F2088,"ความรับผิดชอบ/ซื่อสัตย์สุจริต")</f>
        <v>0</v>
      </c>
      <c r="K11" s="129" t="s">
        <v>26</v>
      </c>
      <c r="L11" s="129"/>
      <c r="M11" s="38">
        <f>COUNTIF(เก็บข้อมูลHRD!G7:G2088,"สอนงาน")</f>
        <v>28</v>
      </c>
      <c r="N11" s="79"/>
    </row>
    <row r="12" spans="1:17" ht="24.9" customHeight="1" x14ac:dyDescent="0.4">
      <c r="A12" s="162"/>
      <c r="B12" s="155" t="s">
        <v>51</v>
      </c>
      <c r="C12" s="156"/>
      <c r="D12" s="157"/>
      <c r="E12" s="165" t="s">
        <v>66</v>
      </c>
      <c r="F12" s="165"/>
      <c r="G12" s="36"/>
      <c r="H12" s="132" t="s">
        <v>20</v>
      </c>
      <c r="I12" s="132"/>
      <c r="J12" s="37">
        <f>COUNTIF(เก็บข้อมูลHRD!F7:F2088,"ทำงานเป็นทีม")</f>
        <v>66</v>
      </c>
      <c r="K12" s="129" t="s">
        <v>27</v>
      </c>
      <c r="L12" s="129"/>
      <c r="M12" s="38">
        <f>COUNTIF(เก็บข้อมูลHRD!G7:G2088,"มอบหมายงาน")</f>
        <v>0</v>
      </c>
      <c r="N12" s="79"/>
    </row>
    <row r="13" spans="1:17" ht="24.9" customHeight="1" x14ac:dyDescent="0.4">
      <c r="A13" s="162"/>
      <c r="B13" s="131" t="s">
        <v>8</v>
      </c>
      <c r="C13" s="131"/>
      <c r="D13" s="34">
        <f t="array" ref="D13">COUNTIFS(เก็บข้อมูลHRD!D7:D2088,"ข้าราชการ",เก็บข้อมูลHRD!M7:M2088,"2")</f>
        <v>5</v>
      </c>
      <c r="E13" s="35" t="s">
        <v>10</v>
      </c>
      <c r="F13" s="34">
        <f t="array" ref="F13">COUNTIFS(เก็บข้อมูลHRD!D7:D2088,"พนักงานราชการ",เก็บข้อมูลHRD!M7:M2088,"2")</f>
        <v>17</v>
      </c>
      <c r="G13" s="41"/>
      <c r="H13" s="132" t="s">
        <v>24</v>
      </c>
      <c r="I13" s="132"/>
      <c r="J13" s="37">
        <f>COUNTIF(เก็บข้อมูลHRD!F7:F2088,"คิดค้น/ใช้นวัตกรรมใหม่ๆ")</f>
        <v>0</v>
      </c>
      <c r="K13" s="129" t="s">
        <v>28</v>
      </c>
      <c r="L13" s="129"/>
      <c r="M13" s="38">
        <f>COUNTIF(เก็บข้อมูลHRD!G7:G2088,"ดูงานนอกสถานที่")</f>
        <v>0</v>
      </c>
      <c r="N13" s="79"/>
      <c r="Q13" s="19" t="s">
        <v>57</v>
      </c>
    </row>
    <row r="14" spans="1:17" ht="24.9" customHeight="1" x14ac:dyDescent="0.4">
      <c r="A14" s="162"/>
      <c r="B14" s="131" t="s">
        <v>9</v>
      </c>
      <c r="C14" s="131"/>
      <c r="D14" s="34">
        <f t="array" ref="D14">SUMPRODUCT(IF(เก็บข้อมูลHRD!D7:D2088="ข้าราชการ",IF(เก็บข้อมูลHRD!B7:B2088&lt;&gt;"",IF(เก็บข้อมูลHRD!M7:M2088=2,1/COUNTIFS(เก็บข้อมูลHRD!B7:B2088,เก็บข้อมูลHRD!B7:B2088,เก็บข้อมูลHRD!D7:D2088,"ข้าราชการ",เก็บข้อมูลHRD!B7:B2088,"&lt;&gt;",เก็บข้อมูลHRD!M7:M2088,"=2")))))</f>
        <v>5</v>
      </c>
      <c r="E14" s="35" t="s">
        <v>11</v>
      </c>
      <c r="F14" s="34">
        <f t="array" ref="F14">SUMPRODUCT(IF(เก็บข้อมูลHRD!D7:D2088="พนักงานราชการ",IF(เก็บข้อมูลHRD!B7:B2088&lt;&gt;"",IF(เก็บข้อมูลHRD!M7:M2088=2,1/COUNTIFS(เก็บข้อมูลHRD!B7:B2088,เก็บข้อมูลHRD!B7:B2088,เก็บข้อมูลHRD!D7:D2088,"พนักงานราชการ",เก็บข้อมูลHRD!B7:B2088,"&lt;&gt;",เก็บข้อมูลHRD!M7:M2088,"=2")))))</f>
        <v>17</v>
      </c>
      <c r="G14" s="42"/>
      <c r="H14" s="132" t="s">
        <v>25</v>
      </c>
      <c r="I14" s="132"/>
      <c r="J14" s="37">
        <f>COUNTIF(เก็บข้อมูลHRD!F7:F2088,"กฎหมาย/กฎระเบียบฯ")</f>
        <v>0</v>
      </c>
      <c r="K14" s="129" t="s">
        <v>29</v>
      </c>
      <c r="L14" s="129"/>
      <c r="M14" s="38">
        <f>COUNTIF(เก็บข้อมูลHRD!G7:G2088,"หมุนเวียนงาน")</f>
        <v>0</v>
      </c>
      <c r="N14" s="79"/>
    </row>
    <row r="15" spans="1:17" ht="24.9" customHeight="1" x14ac:dyDescent="0.4">
      <c r="A15" s="163"/>
      <c r="B15" s="131" t="s">
        <v>75</v>
      </c>
      <c r="C15" s="131"/>
      <c r="D15" s="40">
        <f>D14/D4*100</f>
        <v>26.315789473684209</v>
      </c>
      <c r="E15" s="35" t="s">
        <v>76</v>
      </c>
      <c r="F15" s="40">
        <f>F14/F4*100</f>
        <v>27.419354838709676</v>
      </c>
      <c r="G15" s="36"/>
      <c r="H15" s="132" t="s">
        <v>21</v>
      </c>
      <c r="I15" s="132"/>
      <c r="J15" s="37">
        <f>COUNTIF(เก็บข้อมูลHRD!F7:F2088,"การใช้เทคโนโลยี")</f>
        <v>80</v>
      </c>
      <c r="K15" s="129" t="s">
        <v>30</v>
      </c>
      <c r="L15" s="129"/>
      <c r="M15" s="38">
        <f>COUNTIF(เก็บข้อมูลHRD!G7:G2088,"เรียนรู้ด้วยตนเอง")</f>
        <v>0</v>
      </c>
      <c r="N15" s="79"/>
    </row>
    <row r="16" spans="1:17" ht="24.9" customHeight="1" x14ac:dyDescent="0.4">
      <c r="A16" s="173" t="s">
        <v>12</v>
      </c>
      <c r="B16" s="147" t="s">
        <v>36</v>
      </c>
      <c r="C16" s="147"/>
      <c r="D16" s="147"/>
      <c r="E16" s="147"/>
      <c r="F16" s="148"/>
      <c r="G16" s="36"/>
      <c r="H16" s="132" t="s">
        <v>22</v>
      </c>
      <c r="I16" s="132"/>
      <c r="J16" s="37">
        <f>COUNTIF(เก็บข้อมูลHRD!F7:F2088,"ทักษะการคิด")</f>
        <v>1</v>
      </c>
      <c r="K16" s="129" t="s">
        <v>31</v>
      </c>
      <c r="L16" s="129"/>
      <c r="M16" s="38">
        <f>COUNTIF(เก็บข้อมูลHRD!G7:G2088,"อื่นๆ")</f>
        <v>0</v>
      </c>
      <c r="N16" s="79"/>
    </row>
    <row r="17" spans="1:18" ht="23.25" customHeight="1" x14ac:dyDescent="0.25">
      <c r="A17" s="173"/>
      <c r="B17" s="147" t="s">
        <v>51</v>
      </c>
      <c r="C17" s="147"/>
      <c r="D17" s="148"/>
      <c r="E17" s="174" t="s">
        <v>66</v>
      </c>
      <c r="F17" s="174"/>
      <c r="G17" s="41"/>
      <c r="H17" s="130" t="s">
        <v>52</v>
      </c>
      <c r="I17" s="130"/>
      <c r="J17" s="87">
        <f>SUM(J7:J16)</f>
        <v>162</v>
      </c>
      <c r="K17" s="130" t="s">
        <v>52</v>
      </c>
      <c r="L17" s="130"/>
      <c r="M17" s="88">
        <f>SUM(M7:M16)</f>
        <v>162</v>
      </c>
      <c r="N17" s="79"/>
    </row>
    <row r="18" spans="1:18" ht="24.9" customHeight="1" x14ac:dyDescent="0.35">
      <c r="A18" s="173"/>
      <c r="B18" s="133" t="s">
        <v>8</v>
      </c>
      <c r="C18" s="131"/>
      <c r="D18" s="34">
        <f>COUNTIF(เก็บข้อมูลHRD!D7:D2088,"ข้าราชการ")</f>
        <v>19</v>
      </c>
      <c r="E18" s="35" t="s">
        <v>10</v>
      </c>
      <c r="F18" s="34">
        <f t="array" ref="F18">COUNTIF(เก็บข้อมูลHRD!D7:D2088,"พนักงานราชการ")</f>
        <v>62</v>
      </c>
      <c r="G18" s="42"/>
      <c r="H18" s="170" t="s">
        <v>67</v>
      </c>
      <c r="I18" s="171"/>
      <c r="J18" s="171"/>
      <c r="K18" s="171"/>
      <c r="L18" s="171"/>
      <c r="M18" s="171"/>
      <c r="N18" s="42"/>
    </row>
    <row r="19" spans="1:18" ht="28.5" customHeight="1" x14ac:dyDescent="0.25">
      <c r="A19" s="173"/>
      <c r="B19" s="133" t="s">
        <v>9</v>
      </c>
      <c r="C19" s="131"/>
      <c r="D19" s="34">
        <f t="array" ref="D19">SUMPRODUCT(IF(เก็บข้อมูลHRD!D7:D2088="ข้าราชการ",IF(เก็บข้อมูลHRD!B7:B2088&lt;&gt;"",1/COUNTIFS(เก็บข้อมูลHRD!B7:B2088,เก็บข้อมูลHRD!B7:B2088,เก็บข้อมูลHRD!D7:D2088,"ข้าราชการ",เก็บข้อมูลHRD!B7:B2088,"&lt;&gt;"))))</f>
        <v>19</v>
      </c>
      <c r="E19" s="35" t="s">
        <v>11</v>
      </c>
      <c r="F19" s="34">
        <f t="array" ref="F19">SUMPRODUCT(IF(เก็บข้อมูลHRD!D7:D2088="พนักงานราชการ",IF(เก็บข้อมูลHRD!B7:B2088&lt;&gt;"",1/COUNTIFS(เก็บข้อมูลHRD!B7:B2088,เก็บข้อมูลHRD!B7:B2088,เก็บข้อมูลHRD!D7:D2088,"พนักงานราชการ",เก็บข้อมูลHRD!B7:B2088,"&lt;&gt;"))))</f>
        <v>62</v>
      </c>
      <c r="G19" s="41"/>
      <c r="H19" s="172"/>
      <c r="I19" s="172"/>
      <c r="J19" s="172"/>
      <c r="K19" s="172"/>
      <c r="L19" s="172"/>
      <c r="M19" s="172"/>
      <c r="N19" s="78"/>
    </row>
    <row r="20" spans="1:18" ht="24.9" customHeight="1" x14ac:dyDescent="0.35">
      <c r="A20" s="173"/>
      <c r="B20" s="133" t="s">
        <v>75</v>
      </c>
      <c r="C20" s="131"/>
      <c r="D20" s="40">
        <f>D19/D4*100</f>
        <v>100</v>
      </c>
      <c r="E20" s="35" t="s">
        <v>76</v>
      </c>
      <c r="F20" s="40">
        <f>F19/F4*100</f>
        <v>100</v>
      </c>
      <c r="G20" s="42"/>
      <c r="H20" s="172"/>
      <c r="I20" s="172"/>
      <c r="J20" s="172"/>
      <c r="K20" s="172"/>
      <c r="L20" s="172"/>
      <c r="M20" s="172"/>
      <c r="N20" s="47"/>
    </row>
    <row r="21" spans="1:18" ht="25.5" customHeight="1" x14ac:dyDescent="0.25">
      <c r="A21" s="173"/>
      <c r="B21" s="144" t="s">
        <v>39</v>
      </c>
      <c r="C21" s="144"/>
      <c r="D21" s="144"/>
      <c r="E21" s="144"/>
      <c r="F21" s="145"/>
      <c r="G21" s="105"/>
      <c r="H21" s="172"/>
      <c r="I21" s="172"/>
      <c r="J21" s="172"/>
      <c r="K21" s="172"/>
      <c r="L21" s="172"/>
      <c r="M21" s="172"/>
      <c r="N21" s="47"/>
      <c r="R21" s="19" t="s">
        <v>57</v>
      </c>
    </row>
    <row r="22" spans="1:18" ht="24" customHeight="1" x14ac:dyDescent="0.25">
      <c r="A22" s="173"/>
      <c r="B22" s="175" t="s">
        <v>38</v>
      </c>
      <c r="C22" s="176"/>
      <c r="D22" s="43">
        <f t="array" ref="D22">SUMPRODUCT(IF(เก็บข้อมูลHRD!L7:L2088="มี",IF(เก็บข้อมูลHRD!B7:B2088&lt;&gt;"",1/COUNTIFS(เก็บข้อมูลHRD!B7:B2088,เก็บข้อมูลHRD!B7:B2088,เก็บข้อมูลHRD!L7:L2088,"มี",เก็บข้อมูลHRD!B7:B2088,"&lt;&gt;"))))</f>
        <v>0</v>
      </c>
      <c r="E22" s="35" t="s">
        <v>37</v>
      </c>
      <c r="F22" s="40">
        <f t="array" ref="F22">(D22/SUMPRODUCT((เก็บข้อมูลHRD!B7:B2088&lt;&gt;"")/COUNTIF(เก็บข้อมูลHRD!B7:B2088,เก็บข้อมูลHRD!B7:B2088&amp;"")))*100</f>
        <v>0</v>
      </c>
      <c r="G22" s="47"/>
      <c r="H22" s="172"/>
      <c r="I22" s="172"/>
      <c r="J22" s="172"/>
      <c r="K22" s="172"/>
      <c r="L22" s="172"/>
      <c r="M22" s="172"/>
      <c r="N22" s="47"/>
    </row>
    <row r="23" spans="1:18" ht="21" x14ac:dyDescent="0.25">
      <c r="A23" s="173"/>
      <c r="B23" s="144" t="s">
        <v>41</v>
      </c>
      <c r="C23" s="144"/>
      <c r="D23" s="144"/>
      <c r="E23" s="144"/>
      <c r="F23" s="145"/>
      <c r="G23" s="47"/>
      <c r="H23" s="172"/>
      <c r="I23" s="172"/>
      <c r="J23" s="172"/>
      <c r="K23" s="172"/>
      <c r="L23" s="172"/>
      <c r="M23" s="172"/>
      <c r="N23" s="47"/>
    </row>
    <row r="24" spans="1:18" ht="21.75" customHeight="1" x14ac:dyDescent="0.25">
      <c r="A24" s="173"/>
      <c r="B24" s="175" t="s">
        <v>42</v>
      </c>
      <c r="C24" s="176"/>
      <c r="D24" s="44">
        <f t="array" ref="D24">SUM(เก็บข้อมูลHRD!K7:K2088)</f>
        <v>0</v>
      </c>
      <c r="E24" s="45" t="s">
        <v>58</v>
      </c>
      <c r="F24" s="46" t="e">
        <f t="array" ref="F24">AVERAGEIF(เก็บข้อมูลHRD!K7:K2088,"&lt;&gt;0")</f>
        <v>#DIV/0!</v>
      </c>
      <c r="G24" s="47"/>
      <c r="H24" s="169" t="s">
        <v>61</v>
      </c>
      <c r="I24" s="169"/>
      <c r="J24" s="169"/>
      <c r="K24" s="169"/>
      <c r="L24" s="169"/>
      <c r="M24" s="47"/>
      <c r="N24" s="47"/>
    </row>
    <row r="25" spans="1:18" x14ac:dyDescent="0.25">
      <c r="B25" s="126"/>
      <c r="C25" s="126"/>
      <c r="D25" s="126"/>
      <c r="E25" s="126"/>
    </row>
  </sheetData>
  <sheetProtection algorithmName="SHA-512" hashValue="ChzY0PgtWgmTGCRuiBQ9RT/QO1ezk7bLAV+NvMKInnDlDRUFBcXt0POiSSB9BRBF9enTGARXj43iyFCG/lS8tg==" saltValue="/gWGXguVvkK4QZfyZOsxnw==" spinCount="100000" sheet="1" objects="1" scenarios="1" selectLockedCells="1" selectUnlockedCells="1"/>
  <protectedRanges>
    <protectedRange password="CE28" sqref="I4:J4 E2 C2 M4:N4" name="ช่วง1_2_3"/>
  </protectedRanges>
  <mergeCells count="60">
    <mergeCell ref="H24:L24"/>
    <mergeCell ref="H18:M23"/>
    <mergeCell ref="A16:A24"/>
    <mergeCell ref="B17:D17"/>
    <mergeCell ref="E17:F17"/>
    <mergeCell ref="B20:C20"/>
    <mergeCell ref="B21:F21"/>
    <mergeCell ref="B22:C22"/>
    <mergeCell ref="B24:C24"/>
    <mergeCell ref="B6:F6"/>
    <mergeCell ref="A6:A10"/>
    <mergeCell ref="B12:D12"/>
    <mergeCell ref="B11:F11"/>
    <mergeCell ref="A11:A15"/>
    <mergeCell ref="B14:C14"/>
    <mergeCell ref="B8:C8"/>
    <mergeCell ref="E7:F7"/>
    <mergeCell ref="E12:F12"/>
    <mergeCell ref="B7:D7"/>
    <mergeCell ref="B9:C9"/>
    <mergeCell ref="H8:I8"/>
    <mergeCell ref="K8:L8"/>
    <mergeCell ref="H9:I9"/>
    <mergeCell ref="B23:F23"/>
    <mergeCell ref="K9:L9"/>
    <mergeCell ref="H10:I10"/>
    <mergeCell ref="K10:L10"/>
    <mergeCell ref="B13:C13"/>
    <mergeCell ref="H11:I11"/>
    <mergeCell ref="B10:C10"/>
    <mergeCell ref="K11:L11"/>
    <mergeCell ref="H12:I12"/>
    <mergeCell ref="H16:I16"/>
    <mergeCell ref="K16:L16"/>
    <mergeCell ref="B18:C18"/>
    <mergeCell ref="B16:F16"/>
    <mergeCell ref="B5:C5"/>
    <mergeCell ref="A1:M1"/>
    <mergeCell ref="B4:C4"/>
    <mergeCell ref="I4:J4"/>
    <mergeCell ref="K4:L4"/>
    <mergeCell ref="D2:I2"/>
    <mergeCell ref="J2:K2"/>
    <mergeCell ref="L2:M2"/>
    <mergeCell ref="B25:E25"/>
    <mergeCell ref="K6:M6"/>
    <mergeCell ref="H6:J6"/>
    <mergeCell ref="K12:L12"/>
    <mergeCell ref="H17:I17"/>
    <mergeCell ref="K17:L17"/>
    <mergeCell ref="B15:C15"/>
    <mergeCell ref="H13:I13"/>
    <mergeCell ref="K13:L13"/>
    <mergeCell ref="H14:I14"/>
    <mergeCell ref="K14:L14"/>
    <mergeCell ref="H15:I15"/>
    <mergeCell ref="K15:L15"/>
    <mergeCell ref="B19:C19"/>
    <mergeCell ref="H7:I7"/>
    <mergeCell ref="K7:L7"/>
  </mergeCells>
  <dataValidations count="4">
    <dataValidation type="whole" errorStyle="warning" allowBlank="1" showInputMessage="1" showErrorMessage="1" errorTitle="ตัวเลขไม่ถูกต้อง" error="กรุณากรอกเฉพาะปีพุทธศักราช" sqref="I4:J4" xr:uid="{00000000-0002-0000-0100-000000000000}">
      <formula1>2562</formula1>
      <formula2>2570</formula2>
    </dataValidation>
    <dataValidation type="whole" errorStyle="warning" allowBlank="1" showInputMessage="1" showErrorMessage="1" errorTitle="จำนวนไม่ถูกต้อง" error="กรุณาตรวจสอบตัวเลขอีกครั้ง" sqref="F4:G4" xr:uid="{00000000-0002-0000-0100-000001000000}">
      <formula1>0</formula1>
      <formula2>10000</formula2>
    </dataValidation>
    <dataValidation type="whole" errorStyle="warning" allowBlank="1" showInputMessage="1" showErrorMessage="1" errorTitle="จำนวนไม่ถูกต้อง" error="กรุณาตรวจสอบตัวเลขอีกครั้ง" sqref="D4" xr:uid="{00000000-0002-0000-0100-000002000000}">
      <formula1>1</formula1>
      <formula2>10000</formula2>
    </dataValidation>
    <dataValidation allowBlank="1" showInputMessage="1" showErrorMessage="1" error="กรุณากรอกตัวเลขจำนวนเต็ม" sqref="M4:N4" xr:uid="{00000000-0002-0000-0100-000003000000}"/>
  </dataValidations>
  <printOptions horizontalCentered="1" verticalCentered="1"/>
  <pageMargins left="7.874015748031496E-2" right="7.874015748031496E-2" top="3.937007874015748E-2" bottom="3.937007874015748E-2" header="3.937007874015748E-2" footer="3.937007874015748E-2"/>
  <pageSetup paperSize="9" orientation="landscape" r:id="rId1"/>
  <ignoredErrors>
    <ignoredError sqref="I4 M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06"/>
  <sheetViews>
    <sheetView topLeftCell="A71" workbookViewId="0">
      <selection activeCell="F32" sqref="F1:F1048576"/>
    </sheetView>
  </sheetViews>
  <sheetFormatPr defaultColWidth="9" defaultRowHeight="21.6" x14ac:dyDescent="0.4"/>
  <cols>
    <col min="1" max="1" width="10.3984375" style="97" customWidth="1"/>
    <col min="2" max="2" width="30.19921875" style="98" customWidth="1"/>
    <col min="3" max="3" width="27.3984375" style="99" customWidth="1"/>
    <col min="4" max="4" width="44.69921875" style="97" customWidth="1"/>
    <col min="5" max="5" width="5.8984375" style="80" customWidth="1"/>
    <col min="6" max="16384" width="9" style="80"/>
  </cols>
  <sheetData>
    <row r="1" spans="1:4" ht="34.799999999999997" x14ac:dyDescent="0.75">
      <c r="A1" s="178" t="s">
        <v>64</v>
      </c>
      <c r="B1" s="178"/>
      <c r="C1" s="178"/>
      <c r="D1" s="178"/>
    </row>
    <row r="2" spans="1:4" ht="92.25" customHeight="1" x14ac:dyDescent="0.4">
      <c r="A2" s="177" t="s">
        <v>73</v>
      </c>
      <c r="B2" s="177"/>
      <c r="C2" s="177"/>
      <c r="D2" s="177"/>
    </row>
    <row r="3" spans="1:4" ht="186.75" customHeight="1" x14ac:dyDescent="0.4">
      <c r="A3" s="177" t="s">
        <v>69</v>
      </c>
      <c r="B3" s="177"/>
      <c r="C3" s="177"/>
      <c r="D3" s="177"/>
    </row>
    <row r="4" spans="1:4" s="84" customFormat="1" ht="43.2" x14ac:dyDescent="0.25">
      <c r="A4" s="81" t="s">
        <v>56</v>
      </c>
      <c r="B4" s="82" t="s">
        <v>62</v>
      </c>
      <c r="C4" s="83" t="s">
        <v>1</v>
      </c>
      <c r="D4" s="85" t="s">
        <v>65</v>
      </c>
    </row>
    <row r="5" spans="1:4" x14ac:dyDescent="0.4">
      <c r="A5" s="93">
        <v>1</v>
      </c>
      <c r="B5" s="108" t="s">
        <v>95</v>
      </c>
      <c r="C5" s="116" t="s">
        <v>77</v>
      </c>
      <c r="D5" s="96" t="str">
        <f>IF(COUNTIF(เก็บข้อมูลHRD!$B$7:$B$2088,B5),"ได้รับการพัฒนาแล้ว",IF(B5="","ป้อนรายชื่อบุคลากรเพิ่ม(ถ้ามี)","ยังไม่ได้รับการพัฒนา"))</f>
        <v>ได้รับการพัฒนาแล้ว</v>
      </c>
    </row>
    <row r="6" spans="1:4" x14ac:dyDescent="0.4">
      <c r="A6" s="93">
        <v>2</v>
      </c>
      <c r="B6" s="108" t="s">
        <v>96</v>
      </c>
      <c r="C6" s="116" t="s">
        <v>188</v>
      </c>
      <c r="D6" s="96" t="str">
        <f>IF(COUNTIF(เก็บข้อมูลHRD!$B$7:$B$2088,B6),"ได้รับการพัฒนาแล้ว",IF(B6="","ป้อนรายชื่อบุคลากรเพิ่ม(ถ้ามี)","ยังไม่ได้รับการพัฒนา"))</f>
        <v>ได้รับการพัฒนาแล้ว</v>
      </c>
    </row>
    <row r="7" spans="1:4" x14ac:dyDescent="0.4">
      <c r="A7" s="93">
        <v>3</v>
      </c>
      <c r="B7" s="109" t="s">
        <v>97</v>
      </c>
      <c r="C7" s="116" t="s">
        <v>176</v>
      </c>
      <c r="D7" s="96" t="str">
        <f>IF(COUNTIF(เก็บข้อมูลHRD!$B$7:$B$2088,B7),"ได้รับการพัฒนาแล้ว",IF(B7="","ป้อนรายชื่อบุคลากรเพิ่ม(ถ้ามี)","ยังไม่ได้รับการพัฒนา"))</f>
        <v>ได้รับการพัฒนาแล้ว</v>
      </c>
    </row>
    <row r="8" spans="1:4" x14ac:dyDescent="0.4">
      <c r="A8" s="93">
        <v>4</v>
      </c>
      <c r="B8" s="108" t="s">
        <v>98</v>
      </c>
      <c r="C8" s="116" t="s">
        <v>177</v>
      </c>
      <c r="D8" s="96" t="str">
        <f>IF(COUNTIF(เก็บข้อมูลHRD!$B$7:$B$2088,B8),"ได้รับการพัฒนาแล้ว",IF(B8="","ป้อนรายชื่อบุคลากรเพิ่ม(ถ้ามี)","ยังไม่ได้รับการพัฒนา"))</f>
        <v>ได้รับการพัฒนาแล้ว</v>
      </c>
    </row>
    <row r="9" spans="1:4" x14ac:dyDescent="0.4">
      <c r="A9" s="93">
        <v>5</v>
      </c>
      <c r="B9" s="108" t="s">
        <v>99</v>
      </c>
      <c r="C9" s="116" t="s">
        <v>177</v>
      </c>
      <c r="D9" s="96" t="str">
        <f>IF(COUNTIF(เก็บข้อมูลHRD!$B$7:$B$2088,B9),"ได้รับการพัฒนาแล้ว",IF(B9="","ป้อนรายชื่อบุคลากรเพิ่ม(ถ้ามี)","ยังไม่ได้รับการพัฒนา"))</f>
        <v>ได้รับการพัฒนาแล้ว</v>
      </c>
    </row>
    <row r="10" spans="1:4" x14ac:dyDescent="0.4">
      <c r="A10" s="93">
        <v>6</v>
      </c>
      <c r="B10" s="108" t="s">
        <v>100</v>
      </c>
      <c r="C10" s="116" t="s">
        <v>178</v>
      </c>
      <c r="D10" s="96" t="str">
        <f>IF(COUNTIF(เก็บข้อมูลHRD!$B$7:$B$2088,B10),"ได้รับการพัฒนาแล้ว",IF(B10="","ป้อนรายชื่อบุคลากรเพิ่ม(ถ้ามี)","ยังไม่ได้รับการพัฒนา"))</f>
        <v>ได้รับการพัฒนาแล้ว</v>
      </c>
    </row>
    <row r="11" spans="1:4" x14ac:dyDescent="0.4">
      <c r="A11" s="93">
        <v>7</v>
      </c>
      <c r="B11" s="110" t="s">
        <v>101</v>
      </c>
      <c r="C11" s="116" t="s">
        <v>178</v>
      </c>
      <c r="D11" s="96" t="str">
        <f>IF(COUNTIF(เก็บข้อมูลHRD!$B$7:$B$2088,B11),"ได้รับการพัฒนาแล้ว",IF(B11="","ป้อนรายชื่อบุคลากรเพิ่ม(ถ้ามี)","ยังไม่ได้รับการพัฒนา"))</f>
        <v>ได้รับการพัฒนาแล้ว</v>
      </c>
    </row>
    <row r="12" spans="1:4" x14ac:dyDescent="0.4">
      <c r="A12" s="93">
        <v>8</v>
      </c>
      <c r="B12" s="111" t="s">
        <v>102</v>
      </c>
      <c r="C12" s="116" t="s">
        <v>179</v>
      </c>
      <c r="D12" s="96" t="str">
        <f>IF(COUNTIF(เก็บข้อมูลHRD!$B$7:$B$2088,B12),"ได้รับการพัฒนาแล้ว",IF(B12="","ป้อนรายชื่อบุคลากรเพิ่ม(ถ้ามี)","ยังไม่ได้รับการพัฒนา"))</f>
        <v>ได้รับการพัฒนาแล้ว</v>
      </c>
    </row>
    <row r="13" spans="1:4" x14ac:dyDescent="0.4">
      <c r="A13" s="93">
        <v>9</v>
      </c>
      <c r="B13" s="111" t="s">
        <v>103</v>
      </c>
      <c r="C13" s="116" t="s">
        <v>180</v>
      </c>
      <c r="D13" s="96" t="str">
        <f>IF(COUNTIF(เก็บข้อมูลHRD!$B$7:$B$2088,B13),"ได้รับการพัฒนาแล้ว",IF(B13="","ป้อนรายชื่อบุคลากรเพิ่ม(ถ้ามี)","ยังไม่ได้รับการพัฒนา"))</f>
        <v>ได้รับการพัฒนาแล้ว</v>
      </c>
    </row>
    <row r="14" spans="1:4" x14ac:dyDescent="0.4">
      <c r="A14" s="93">
        <v>10</v>
      </c>
      <c r="B14" s="111" t="s">
        <v>104</v>
      </c>
      <c r="C14" s="116" t="s">
        <v>179</v>
      </c>
      <c r="D14" s="96" t="str">
        <f>IF(COUNTIF(เก็บข้อมูลHRD!$B$7:$B$2088,B14),"ได้รับการพัฒนาแล้ว",IF(B14="","ป้อนรายชื่อบุคลากรเพิ่ม(ถ้ามี)","ยังไม่ได้รับการพัฒนา"))</f>
        <v>ได้รับการพัฒนาแล้ว</v>
      </c>
    </row>
    <row r="15" spans="1:4" x14ac:dyDescent="0.4">
      <c r="A15" s="93">
        <v>11</v>
      </c>
      <c r="B15" s="112" t="s">
        <v>105</v>
      </c>
      <c r="C15" s="116" t="s">
        <v>179</v>
      </c>
      <c r="D15" s="96" t="str">
        <f>IF(COUNTIF(เก็บข้อมูลHRD!$B$7:$B$2088,B15),"ได้รับการพัฒนาแล้ว",IF(B15="","ป้อนรายชื่อบุคลากรเพิ่ม(ถ้ามี)","ยังไม่ได้รับการพัฒนา"))</f>
        <v>ได้รับการพัฒนาแล้ว</v>
      </c>
    </row>
    <row r="16" spans="1:4" x14ac:dyDescent="0.4">
      <c r="A16" s="93">
        <v>12</v>
      </c>
      <c r="B16" s="108" t="s">
        <v>106</v>
      </c>
      <c r="C16" s="116" t="s">
        <v>179</v>
      </c>
      <c r="D16" s="96" t="str">
        <f>IF(COUNTIF(เก็บข้อมูลHRD!$B$7:$B$2088,B16),"ได้รับการพัฒนาแล้ว",IF(B16="","ป้อนรายชื่อบุคลากรเพิ่ม(ถ้ามี)","ยังไม่ได้รับการพัฒนา"))</f>
        <v>ได้รับการพัฒนาแล้ว</v>
      </c>
    </row>
    <row r="17" spans="1:4" x14ac:dyDescent="0.4">
      <c r="A17" s="93">
        <v>13</v>
      </c>
      <c r="B17" s="113" t="s">
        <v>107</v>
      </c>
      <c r="C17" s="116" t="s">
        <v>179</v>
      </c>
      <c r="D17" s="96" t="str">
        <f>IF(COUNTIF(เก็บข้อมูลHRD!$B$7:$B$2088,B17),"ได้รับการพัฒนาแล้ว",IF(B17="","ป้อนรายชื่อบุคลากรเพิ่ม(ถ้ามี)","ยังไม่ได้รับการพัฒนา"))</f>
        <v>ได้รับการพัฒนาแล้ว</v>
      </c>
    </row>
    <row r="18" spans="1:4" x14ac:dyDescent="0.4">
      <c r="A18" s="93">
        <v>14</v>
      </c>
      <c r="B18" s="112" t="s">
        <v>108</v>
      </c>
      <c r="C18" s="116" t="s">
        <v>179</v>
      </c>
      <c r="D18" s="96" t="str">
        <f>IF(COUNTIF(เก็บข้อมูลHRD!$B$7:$B$2088,B18),"ได้รับการพัฒนาแล้ว",IF(B18="","ป้อนรายชื่อบุคลากรเพิ่ม(ถ้ามี)","ยังไม่ได้รับการพัฒนา"))</f>
        <v>ได้รับการพัฒนาแล้ว</v>
      </c>
    </row>
    <row r="19" spans="1:4" x14ac:dyDescent="0.4">
      <c r="A19" s="93">
        <v>15</v>
      </c>
      <c r="B19" s="112" t="s">
        <v>109</v>
      </c>
      <c r="C19" s="116" t="s">
        <v>179</v>
      </c>
      <c r="D19" s="96" t="str">
        <f>IF(COUNTIF(เก็บข้อมูลHRD!$B$7:$B$2088,B19),"ได้รับการพัฒนาแล้ว",IF(B19="","ป้อนรายชื่อบุคลากรเพิ่ม(ถ้ามี)","ยังไม่ได้รับการพัฒนา"))</f>
        <v>ได้รับการพัฒนาแล้ว</v>
      </c>
    </row>
    <row r="20" spans="1:4" x14ac:dyDescent="0.4">
      <c r="A20" s="93">
        <v>16</v>
      </c>
      <c r="B20" s="112" t="s">
        <v>110</v>
      </c>
      <c r="C20" s="116" t="s">
        <v>179</v>
      </c>
      <c r="D20" s="96" t="str">
        <f>IF(COUNTIF(เก็บข้อมูลHRD!$B$7:$B$2088,B20),"ได้รับการพัฒนาแล้ว",IF(B20="","ป้อนรายชื่อบุคลากรเพิ่ม(ถ้ามี)","ยังไม่ได้รับการพัฒนา"))</f>
        <v>ได้รับการพัฒนาแล้ว</v>
      </c>
    </row>
    <row r="21" spans="1:4" x14ac:dyDescent="0.4">
      <c r="A21" s="93">
        <v>17</v>
      </c>
      <c r="B21" s="113" t="s">
        <v>111</v>
      </c>
      <c r="C21" s="116" t="s">
        <v>180</v>
      </c>
      <c r="D21" s="96" t="str">
        <f>IF(COUNTIF(เก็บข้อมูลHRD!$B$7:$B$2088,B21),"ได้รับการพัฒนาแล้ว",IF(B21="","ป้อนรายชื่อบุคลากรเพิ่ม(ถ้ามี)","ยังไม่ได้รับการพัฒนา"))</f>
        <v>ได้รับการพัฒนาแล้ว</v>
      </c>
    </row>
    <row r="22" spans="1:4" x14ac:dyDescent="0.4">
      <c r="A22" s="93">
        <v>18</v>
      </c>
      <c r="B22" s="113" t="s">
        <v>112</v>
      </c>
      <c r="C22" s="116" t="s">
        <v>179</v>
      </c>
      <c r="D22" s="96" t="str">
        <f>IF(COUNTIF(เก็บข้อมูลHRD!$B$7:$B$2088,B22),"ได้รับการพัฒนาแล้ว",IF(B22="","ป้อนรายชื่อบุคลากรเพิ่ม(ถ้ามี)","ยังไม่ได้รับการพัฒนา"))</f>
        <v>ได้รับการพัฒนาแล้ว</v>
      </c>
    </row>
    <row r="23" spans="1:4" x14ac:dyDescent="0.4">
      <c r="A23" s="93">
        <v>19</v>
      </c>
      <c r="B23" s="112" t="s">
        <v>113</v>
      </c>
      <c r="C23" s="116" t="s">
        <v>179</v>
      </c>
      <c r="D23" s="96" t="str">
        <f>IF(COUNTIF(เก็บข้อมูลHRD!$B$7:$B$2088,B23),"ได้รับการพัฒนาแล้ว",IF(B23="","ป้อนรายชื่อบุคลากรเพิ่ม(ถ้ามี)","ยังไม่ได้รับการพัฒนา"))</f>
        <v>ได้รับการพัฒนาแล้ว</v>
      </c>
    </row>
    <row r="24" spans="1:4" x14ac:dyDescent="0.4">
      <c r="A24" s="93">
        <v>20</v>
      </c>
      <c r="B24" s="114" t="s">
        <v>114</v>
      </c>
      <c r="C24" s="116" t="s">
        <v>80</v>
      </c>
      <c r="D24" s="96" t="str">
        <f>IF(COUNTIF(เก็บข้อมูลHRD!$B$7:$B$2088,B24),"ได้รับการพัฒนาแล้ว",IF(B24="","ป้อนรายชื่อบุคลากรเพิ่ม(ถ้ามี)","ยังไม่ได้รับการพัฒนา"))</f>
        <v>ได้รับการพัฒนาแล้ว</v>
      </c>
    </row>
    <row r="25" spans="1:4" x14ac:dyDescent="0.4">
      <c r="A25" s="93">
        <v>21</v>
      </c>
      <c r="B25" s="115" t="s">
        <v>115</v>
      </c>
      <c r="C25" s="116" t="s">
        <v>82</v>
      </c>
      <c r="D25" s="96" t="str">
        <f>IF(COUNTIF(เก็บข้อมูลHRD!$B$7:$B$2088,B25),"ได้รับการพัฒนาแล้ว",IF(B25="","ป้อนรายชื่อบุคลากรเพิ่ม(ถ้ามี)","ยังไม่ได้รับการพัฒนา"))</f>
        <v>ได้รับการพัฒนาแล้ว</v>
      </c>
    </row>
    <row r="26" spans="1:4" x14ac:dyDescent="0.4">
      <c r="A26" s="93">
        <v>22</v>
      </c>
      <c r="B26" s="115" t="s">
        <v>116</v>
      </c>
      <c r="C26" s="116" t="s">
        <v>82</v>
      </c>
      <c r="D26" s="96" t="str">
        <f>IF(COUNTIF(เก็บข้อมูลHRD!$B$7:$B$2088,B26),"ได้รับการพัฒนาแล้ว",IF(B26="","ป้อนรายชื่อบุคลากรเพิ่ม(ถ้ามี)","ยังไม่ได้รับการพัฒนา"))</f>
        <v>ได้รับการพัฒนาแล้ว</v>
      </c>
    </row>
    <row r="27" spans="1:4" x14ac:dyDescent="0.4">
      <c r="A27" s="93">
        <v>23</v>
      </c>
      <c r="B27" s="114" t="s">
        <v>117</v>
      </c>
      <c r="C27" s="116" t="s">
        <v>82</v>
      </c>
      <c r="D27" s="96" t="str">
        <f>IF(COUNTIF(เก็บข้อมูลHRD!$B$7:$B$2088,B27),"ได้รับการพัฒนาแล้ว",IF(B27="","ป้อนรายชื่อบุคลากรเพิ่ม(ถ้ามี)","ยังไม่ได้รับการพัฒนา"))</f>
        <v>ได้รับการพัฒนาแล้ว</v>
      </c>
    </row>
    <row r="28" spans="1:4" x14ac:dyDescent="0.4">
      <c r="A28" s="93">
        <v>24</v>
      </c>
      <c r="B28" s="115" t="s">
        <v>118</v>
      </c>
      <c r="C28" s="116" t="s">
        <v>81</v>
      </c>
      <c r="D28" s="96" t="str">
        <f>IF(COUNTIF(เก็บข้อมูลHRD!$B$7:$B$2088,B28),"ได้รับการพัฒนาแล้ว",IF(B28="","ป้อนรายชื่อบุคลากรเพิ่ม(ถ้ามี)","ยังไม่ได้รับการพัฒนา"))</f>
        <v>ได้รับการพัฒนาแล้ว</v>
      </c>
    </row>
    <row r="29" spans="1:4" x14ac:dyDescent="0.4">
      <c r="A29" s="93">
        <v>25</v>
      </c>
      <c r="B29" s="115" t="s">
        <v>119</v>
      </c>
      <c r="C29" s="116" t="s">
        <v>82</v>
      </c>
      <c r="D29" s="96" t="str">
        <f>IF(COUNTIF(เก็บข้อมูลHRD!$B$7:$B$2088,B29),"ได้รับการพัฒนาแล้ว",IF(B29="","ป้อนรายชื่อบุคลากรเพิ่ม(ถ้ามี)","ยังไม่ได้รับการพัฒนา"))</f>
        <v>ได้รับการพัฒนาแล้ว</v>
      </c>
    </row>
    <row r="30" spans="1:4" x14ac:dyDescent="0.4">
      <c r="A30" s="93">
        <v>26</v>
      </c>
      <c r="B30" s="115" t="s">
        <v>120</v>
      </c>
      <c r="C30" s="116" t="s">
        <v>79</v>
      </c>
      <c r="D30" s="96" t="str">
        <f>IF(COUNTIF(เก็บข้อมูลHRD!$B$7:$B$2088,B30),"ได้รับการพัฒนาแล้ว",IF(B30="","ป้อนรายชื่อบุคลากรเพิ่ม(ถ้ามี)","ยังไม่ได้รับการพัฒนา"))</f>
        <v>ได้รับการพัฒนาแล้ว</v>
      </c>
    </row>
    <row r="31" spans="1:4" x14ac:dyDescent="0.4">
      <c r="A31" s="93">
        <v>27</v>
      </c>
      <c r="B31" s="115" t="s">
        <v>121</v>
      </c>
      <c r="C31" s="116" t="s">
        <v>79</v>
      </c>
      <c r="D31" s="96" t="str">
        <f>IF(COUNTIF(เก็บข้อมูลHRD!$B$7:$B$2088,B31),"ได้รับการพัฒนาแล้ว",IF(B31="","ป้อนรายชื่อบุคลากรเพิ่ม(ถ้ามี)","ยังไม่ได้รับการพัฒนา"))</f>
        <v>ได้รับการพัฒนาแล้ว</v>
      </c>
    </row>
    <row r="32" spans="1:4" x14ac:dyDescent="0.4">
      <c r="A32" s="93">
        <v>28</v>
      </c>
      <c r="B32" s="115" t="s">
        <v>122</v>
      </c>
      <c r="C32" s="116" t="s">
        <v>79</v>
      </c>
      <c r="D32" s="96" t="str">
        <f>IF(COUNTIF(เก็บข้อมูลHRD!$B$7:$B$2088,B32),"ได้รับการพัฒนาแล้ว",IF(B32="","ป้อนรายชื่อบุคลากรเพิ่ม(ถ้ามี)","ยังไม่ได้รับการพัฒนา"))</f>
        <v>ได้รับการพัฒนาแล้ว</v>
      </c>
    </row>
    <row r="33" spans="1:4" x14ac:dyDescent="0.4">
      <c r="A33" s="93">
        <v>29</v>
      </c>
      <c r="B33" s="115" t="s">
        <v>123</v>
      </c>
      <c r="C33" s="116" t="s">
        <v>79</v>
      </c>
      <c r="D33" s="96" t="str">
        <f>IF(COUNTIF(เก็บข้อมูลHRD!$B$7:$B$2088,B33),"ได้รับการพัฒนาแล้ว",IF(B33="","ป้อนรายชื่อบุคลากรเพิ่ม(ถ้ามี)","ยังไม่ได้รับการพัฒนา"))</f>
        <v>ได้รับการพัฒนาแล้ว</v>
      </c>
    </row>
    <row r="34" spans="1:4" x14ac:dyDescent="0.4">
      <c r="A34" s="93">
        <v>30</v>
      </c>
      <c r="B34" s="115" t="s">
        <v>124</v>
      </c>
      <c r="C34" s="116" t="s">
        <v>79</v>
      </c>
      <c r="D34" s="96" t="str">
        <f>IF(COUNTIF(เก็บข้อมูลHRD!$B$7:$B$2088,B34),"ได้รับการพัฒนาแล้ว",IF(B34="","ป้อนรายชื่อบุคลากรเพิ่ม(ถ้ามี)","ยังไม่ได้รับการพัฒนา"))</f>
        <v>ได้รับการพัฒนาแล้ว</v>
      </c>
    </row>
    <row r="35" spans="1:4" x14ac:dyDescent="0.4">
      <c r="A35" s="93">
        <v>31</v>
      </c>
      <c r="B35" s="115" t="s">
        <v>125</v>
      </c>
      <c r="C35" s="115" t="s">
        <v>78</v>
      </c>
      <c r="D35" s="96" t="str">
        <f>IF(COUNTIF(เก็บข้อมูลHRD!$B$7:$B$2088,B35),"ได้รับการพัฒนาแล้ว",IF(B35="","ป้อนรายชื่อบุคลากรเพิ่ม(ถ้ามี)","ยังไม่ได้รับการพัฒนา"))</f>
        <v>ได้รับการพัฒนาแล้ว</v>
      </c>
    </row>
    <row r="36" spans="1:4" x14ac:dyDescent="0.4">
      <c r="A36" s="93">
        <v>32</v>
      </c>
      <c r="B36" s="115" t="s">
        <v>126</v>
      </c>
      <c r="C36" s="115" t="s">
        <v>82</v>
      </c>
      <c r="D36" s="96" t="str">
        <f>IF(COUNTIF(เก็บข้อมูลHRD!$B$7:$B$2088,B36),"ได้รับการพัฒนาแล้ว",IF(B36="","ป้อนรายชื่อบุคลากรเพิ่ม(ถ้ามี)","ยังไม่ได้รับการพัฒนา"))</f>
        <v>ได้รับการพัฒนาแล้ว</v>
      </c>
    </row>
    <row r="37" spans="1:4" x14ac:dyDescent="0.4">
      <c r="A37" s="93">
        <v>33</v>
      </c>
      <c r="B37" s="115" t="s">
        <v>127</v>
      </c>
      <c r="C37" s="115" t="s">
        <v>82</v>
      </c>
      <c r="D37" s="96" t="str">
        <f>IF(COUNTIF(เก็บข้อมูลHRD!$B$7:$B$2088,B37),"ได้รับการพัฒนาแล้ว",IF(B37="","ป้อนรายชื่อบุคลากรเพิ่ม(ถ้ามี)","ยังไม่ได้รับการพัฒนา"))</f>
        <v>ได้รับการพัฒนาแล้ว</v>
      </c>
    </row>
    <row r="38" spans="1:4" x14ac:dyDescent="0.4">
      <c r="A38" s="93">
        <v>34</v>
      </c>
      <c r="B38" s="115" t="s">
        <v>128</v>
      </c>
      <c r="C38" s="115" t="s">
        <v>82</v>
      </c>
      <c r="D38" s="96" t="str">
        <f>IF(COUNTIF(เก็บข้อมูลHRD!$B$7:$B$2088,B38),"ได้รับการพัฒนาแล้ว",IF(B38="","ป้อนรายชื่อบุคลากรเพิ่ม(ถ้ามี)","ยังไม่ได้รับการพัฒนา"))</f>
        <v>ได้รับการพัฒนาแล้ว</v>
      </c>
    </row>
    <row r="39" spans="1:4" x14ac:dyDescent="0.4">
      <c r="A39" s="93">
        <v>35</v>
      </c>
      <c r="B39" s="115" t="s">
        <v>129</v>
      </c>
      <c r="C39" s="115" t="s">
        <v>82</v>
      </c>
      <c r="D39" s="96" t="str">
        <f>IF(COUNTIF(เก็บข้อมูลHRD!$B$7:$B$2088,B39),"ได้รับการพัฒนาแล้ว",IF(B39="","ป้อนรายชื่อบุคลากรเพิ่ม(ถ้ามี)","ยังไม่ได้รับการพัฒนา"))</f>
        <v>ได้รับการพัฒนาแล้ว</v>
      </c>
    </row>
    <row r="40" spans="1:4" x14ac:dyDescent="0.4">
      <c r="A40" s="93">
        <v>36</v>
      </c>
      <c r="B40" s="115" t="s">
        <v>130</v>
      </c>
      <c r="C40" s="115" t="s">
        <v>82</v>
      </c>
      <c r="D40" s="96" t="str">
        <f>IF(COUNTIF(เก็บข้อมูลHRD!$B$7:$B$2088,B40),"ได้รับการพัฒนาแล้ว",IF(B40="","ป้อนรายชื่อบุคลากรเพิ่ม(ถ้ามี)","ยังไม่ได้รับการพัฒนา"))</f>
        <v>ได้รับการพัฒนาแล้ว</v>
      </c>
    </row>
    <row r="41" spans="1:4" x14ac:dyDescent="0.4">
      <c r="A41" s="93">
        <v>37</v>
      </c>
      <c r="B41" s="115" t="s">
        <v>131</v>
      </c>
      <c r="C41" s="115" t="s">
        <v>78</v>
      </c>
      <c r="D41" s="96" t="str">
        <f>IF(COUNTIF(เก็บข้อมูลHRD!$B$7:$B$2088,B41),"ได้รับการพัฒนาแล้ว",IF(B41="","ป้อนรายชื่อบุคลากรเพิ่ม(ถ้ามี)","ยังไม่ได้รับการพัฒนา"))</f>
        <v>ได้รับการพัฒนาแล้ว</v>
      </c>
    </row>
    <row r="42" spans="1:4" x14ac:dyDescent="0.4">
      <c r="A42" s="93">
        <v>38</v>
      </c>
      <c r="B42" s="115" t="s">
        <v>132</v>
      </c>
      <c r="C42" s="115" t="s">
        <v>79</v>
      </c>
      <c r="D42" s="96" t="str">
        <f>IF(COUNTIF(เก็บข้อมูลHRD!$B$7:$B$2088,B42),"ได้รับการพัฒนาแล้ว",IF(B42="","ป้อนรายชื่อบุคลากรเพิ่ม(ถ้ามี)","ยังไม่ได้รับการพัฒนา"))</f>
        <v>ได้รับการพัฒนาแล้ว</v>
      </c>
    </row>
    <row r="43" spans="1:4" x14ac:dyDescent="0.4">
      <c r="A43" s="93">
        <v>39</v>
      </c>
      <c r="B43" s="115" t="s">
        <v>133</v>
      </c>
      <c r="C43" s="115" t="s">
        <v>79</v>
      </c>
      <c r="D43" s="96" t="str">
        <f>IF(COUNTIF(เก็บข้อมูลHRD!$B$7:$B$2088,B43),"ได้รับการพัฒนาแล้ว",IF(B43="","ป้อนรายชื่อบุคลากรเพิ่ม(ถ้ามี)","ยังไม่ได้รับการพัฒนา"))</f>
        <v>ได้รับการพัฒนาแล้ว</v>
      </c>
    </row>
    <row r="44" spans="1:4" x14ac:dyDescent="0.4">
      <c r="A44" s="93">
        <v>40</v>
      </c>
      <c r="B44" s="115" t="s">
        <v>134</v>
      </c>
      <c r="C44" s="115" t="s">
        <v>79</v>
      </c>
      <c r="D44" s="96" t="str">
        <f>IF(COUNTIF(เก็บข้อมูลHRD!$B$7:$B$2088,B44),"ได้รับการพัฒนาแล้ว",IF(B44="","ป้อนรายชื่อบุคลากรเพิ่ม(ถ้ามี)","ยังไม่ได้รับการพัฒนา"))</f>
        <v>ได้รับการพัฒนาแล้ว</v>
      </c>
    </row>
    <row r="45" spans="1:4" x14ac:dyDescent="0.4">
      <c r="A45" s="93">
        <v>41</v>
      </c>
      <c r="B45" s="115" t="s">
        <v>135</v>
      </c>
      <c r="C45" s="115" t="s">
        <v>82</v>
      </c>
      <c r="D45" s="96" t="str">
        <f>IF(COUNTIF(เก็บข้อมูลHRD!$B$7:$B$2088,B45),"ได้รับการพัฒนาแล้ว",IF(B45="","ป้อนรายชื่อบุคลากรเพิ่ม(ถ้ามี)","ยังไม่ได้รับการพัฒนา"))</f>
        <v>ได้รับการพัฒนาแล้ว</v>
      </c>
    </row>
    <row r="46" spans="1:4" x14ac:dyDescent="0.4">
      <c r="A46" s="93">
        <v>42</v>
      </c>
      <c r="B46" s="115" t="s">
        <v>136</v>
      </c>
      <c r="C46" s="115" t="s">
        <v>82</v>
      </c>
      <c r="D46" s="96" t="str">
        <f>IF(COUNTIF(เก็บข้อมูลHRD!$B$7:$B$2088,B46),"ได้รับการพัฒนาแล้ว",IF(B46="","ป้อนรายชื่อบุคลากรเพิ่ม(ถ้ามี)","ยังไม่ได้รับการพัฒนา"))</f>
        <v>ได้รับการพัฒนาแล้ว</v>
      </c>
    </row>
    <row r="47" spans="1:4" x14ac:dyDescent="0.4">
      <c r="A47" s="93">
        <v>43</v>
      </c>
      <c r="B47" s="115" t="s">
        <v>137</v>
      </c>
      <c r="C47" s="115" t="s">
        <v>82</v>
      </c>
      <c r="D47" s="96" t="str">
        <f>IF(COUNTIF(เก็บข้อมูลHRD!$B$7:$B$2088,B47),"ได้รับการพัฒนาแล้ว",IF(B47="","ป้อนรายชื่อบุคลากรเพิ่ม(ถ้ามี)","ยังไม่ได้รับการพัฒนา"))</f>
        <v>ได้รับการพัฒนาแล้ว</v>
      </c>
    </row>
    <row r="48" spans="1:4" x14ac:dyDescent="0.4">
      <c r="A48" s="93">
        <v>44</v>
      </c>
      <c r="B48" s="115" t="s">
        <v>138</v>
      </c>
      <c r="C48" s="115" t="s">
        <v>82</v>
      </c>
      <c r="D48" s="96" t="str">
        <f>IF(COUNTIF(เก็บข้อมูลHRD!$B$7:$B$2088,B48),"ได้รับการพัฒนาแล้ว",IF(B48="","ป้อนรายชื่อบุคลากรเพิ่ม(ถ้ามี)","ยังไม่ได้รับการพัฒนา"))</f>
        <v>ได้รับการพัฒนาแล้ว</v>
      </c>
    </row>
    <row r="49" spans="1:4" x14ac:dyDescent="0.4">
      <c r="A49" s="93">
        <v>45</v>
      </c>
      <c r="B49" s="115" t="s">
        <v>139</v>
      </c>
      <c r="C49" s="115" t="s">
        <v>82</v>
      </c>
      <c r="D49" s="96" t="str">
        <f>IF(COUNTIF(เก็บข้อมูลHRD!$B$7:$B$2088,B49),"ได้รับการพัฒนาแล้ว",IF(B49="","ป้อนรายชื่อบุคลากรเพิ่ม(ถ้ามี)","ยังไม่ได้รับการพัฒนา"))</f>
        <v>ได้รับการพัฒนาแล้ว</v>
      </c>
    </row>
    <row r="50" spans="1:4" x14ac:dyDescent="0.4">
      <c r="A50" s="93">
        <v>46</v>
      </c>
      <c r="B50" s="115" t="s">
        <v>140</v>
      </c>
      <c r="C50" s="115" t="s">
        <v>82</v>
      </c>
      <c r="D50" s="96" t="str">
        <f>IF(COUNTIF(เก็บข้อมูลHRD!$B$7:$B$2088,B50),"ได้รับการพัฒนาแล้ว",IF(B50="","ป้อนรายชื่อบุคลากรเพิ่ม(ถ้ามี)","ยังไม่ได้รับการพัฒนา"))</f>
        <v>ได้รับการพัฒนาแล้ว</v>
      </c>
    </row>
    <row r="51" spans="1:4" x14ac:dyDescent="0.4">
      <c r="A51" s="93">
        <v>47</v>
      </c>
      <c r="B51" s="115" t="s">
        <v>141</v>
      </c>
      <c r="C51" s="115" t="s">
        <v>82</v>
      </c>
      <c r="D51" s="96" t="str">
        <f>IF(COUNTIF(เก็บข้อมูลHRD!$B$7:$B$2088,B51),"ได้รับการพัฒนาแล้ว",IF(B51="","ป้อนรายชื่อบุคลากรเพิ่ม(ถ้ามี)","ยังไม่ได้รับการพัฒนา"))</f>
        <v>ได้รับการพัฒนาแล้ว</v>
      </c>
    </row>
    <row r="52" spans="1:4" x14ac:dyDescent="0.4">
      <c r="A52" s="93">
        <v>48</v>
      </c>
      <c r="B52" s="115" t="s">
        <v>142</v>
      </c>
      <c r="C52" s="115" t="s">
        <v>79</v>
      </c>
      <c r="D52" s="96" t="str">
        <f>IF(COUNTIF(เก็บข้อมูลHRD!$B$7:$B$2088,B52),"ได้รับการพัฒนาแล้ว",IF(B52="","ป้อนรายชื่อบุคลากรเพิ่ม(ถ้ามี)","ยังไม่ได้รับการพัฒนา"))</f>
        <v>ได้รับการพัฒนาแล้ว</v>
      </c>
    </row>
    <row r="53" spans="1:4" x14ac:dyDescent="0.4">
      <c r="A53" s="93">
        <v>49</v>
      </c>
      <c r="B53" s="115" t="s">
        <v>143</v>
      </c>
      <c r="C53" s="95" t="s">
        <v>82</v>
      </c>
      <c r="D53" s="96" t="str">
        <f>IF(COUNTIF(เก็บข้อมูลHRD!$B$7:$B$2088,B53),"ได้รับการพัฒนาแล้ว",IF(B53="","ป้อนรายชื่อบุคลากรเพิ่ม(ถ้ามี)","ยังไม่ได้รับการพัฒนา"))</f>
        <v>ได้รับการพัฒนาแล้ว</v>
      </c>
    </row>
    <row r="54" spans="1:4" x14ac:dyDescent="0.4">
      <c r="A54" s="93">
        <v>50</v>
      </c>
      <c r="B54" s="115" t="s">
        <v>144</v>
      </c>
      <c r="C54" s="95" t="s">
        <v>82</v>
      </c>
      <c r="D54" s="96" t="str">
        <f>IF(COUNTIF(เก็บข้อมูลHRD!$B$7:$B$2088,B54),"ได้รับการพัฒนาแล้ว",IF(B54="","ป้อนรายชื่อบุคลากรเพิ่ม(ถ้ามี)","ยังไม่ได้รับการพัฒนา"))</f>
        <v>ได้รับการพัฒนาแล้ว</v>
      </c>
    </row>
    <row r="55" spans="1:4" x14ac:dyDescent="0.4">
      <c r="A55" s="93">
        <v>51</v>
      </c>
      <c r="B55" s="115" t="s">
        <v>145</v>
      </c>
      <c r="C55" s="115" t="s">
        <v>78</v>
      </c>
      <c r="D55" s="96" t="str">
        <f>IF(COUNTIF(เก็บข้อมูลHRD!$B$7:$B$2088,B55),"ได้รับการพัฒนาแล้ว",IF(B55="","ป้อนรายชื่อบุคลากรเพิ่ม(ถ้ามี)","ยังไม่ได้รับการพัฒนา"))</f>
        <v>ได้รับการพัฒนาแล้ว</v>
      </c>
    </row>
    <row r="56" spans="1:4" x14ac:dyDescent="0.4">
      <c r="A56" s="93">
        <v>52</v>
      </c>
      <c r="B56" s="115" t="s">
        <v>146</v>
      </c>
      <c r="C56" s="115" t="s">
        <v>79</v>
      </c>
      <c r="D56" s="96" t="str">
        <f>IF(COUNTIF(เก็บข้อมูลHRD!$B$7:$B$2088,B56),"ได้รับการพัฒนาแล้ว",IF(B56="","ป้อนรายชื่อบุคลากรเพิ่ม(ถ้ามี)","ยังไม่ได้รับการพัฒนา"))</f>
        <v>ได้รับการพัฒนาแล้ว</v>
      </c>
    </row>
    <row r="57" spans="1:4" x14ac:dyDescent="0.4">
      <c r="A57" s="93">
        <v>53</v>
      </c>
      <c r="B57" s="115" t="s">
        <v>147</v>
      </c>
      <c r="C57" s="95" t="s">
        <v>82</v>
      </c>
      <c r="D57" s="96" t="str">
        <f>IF(COUNTIF(เก็บข้อมูลHRD!$B$7:$B$2088,B57),"ได้รับการพัฒนาแล้ว",IF(B57="","ป้อนรายชื่อบุคลากรเพิ่ม(ถ้ามี)","ยังไม่ได้รับการพัฒนา"))</f>
        <v>ได้รับการพัฒนาแล้ว</v>
      </c>
    </row>
    <row r="58" spans="1:4" x14ac:dyDescent="0.4">
      <c r="A58" s="93">
        <v>54</v>
      </c>
      <c r="B58" s="115" t="s">
        <v>148</v>
      </c>
      <c r="C58" s="95" t="s">
        <v>82</v>
      </c>
      <c r="D58" s="96" t="str">
        <f>IF(COUNTIF(เก็บข้อมูลHRD!$B$7:$B$2088,B58),"ได้รับการพัฒนาแล้ว",IF(B58="","ป้อนรายชื่อบุคลากรเพิ่ม(ถ้ามี)","ยังไม่ได้รับการพัฒนา"))</f>
        <v>ได้รับการพัฒนาแล้ว</v>
      </c>
    </row>
    <row r="59" spans="1:4" x14ac:dyDescent="0.4">
      <c r="A59" s="93">
        <v>55</v>
      </c>
      <c r="B59" s="115" t="s">
        <v>149</v>
      </c>
      <c r="C59" s="95" t="s">
        <v>82</v>
      </c>
      <c r="D59" s="96" t="str">
        <f>IF(COUNTIF(เก็บข้อมูลHRD!$B$7:$B$2088,B59),"ได้รับการพัฒนาแล้ว",IF(B59="","ป้อนรายชื่อบุคลากรเพิ่ม(ถ้ามี)","ยังไม่ได้รับการพัฒนา"))</f>
        <v>ได้รับการพัฒนาแล้ว</v>
      </c>
    </row>
    <row r="60" spans="1:4" x14ac:dyDescent="0.4">
      <c r="A60" s="93">
        <v>56</v>
      </c>
      <c r="B60" s="115" t="s">
        <v>150</v>
      </c>
      <c r="C60" s="95" t="s">
        <v>82</v>
      </c>
      <c r="D60" s="96" t="str">
        <f>IF(COUNTIF(เก็บข้อมูลHRD!$B$7:$B$2088,B60),"ได้รับการพัฒนาแล้ว",IF(B60="","ป้อนรายชื่อบุคลากรเพิ่ม(ถ้ามี)","ยังไม่ได้รับการพัฒนา"))</f>
        <v>ได้รับการพัฒนาแล้ว</v>
      </c>
    </row>
    <row r="61" spans="1:4" x14ac:dyDescent="0.4">
      <c r="A61" s="93">
        <v>57</v>
      </c>
      <c r="B61" s="115" t="s">
        <v>151</v>
      </c>
      <c r="C61" s="115" t="s">
        <v>79</v>
      </c>
      <c r="D61" s="96" t="str">
        <f>IF(COUNTIF(เก็บข้อมูลHRD!$B$7:$B$2088,B61),"ได้รับการพัฒนาแล้ว",IF(B61="","ป้อนรายชื่อบุคลากรเพิ่ม(ถ้ามี)","ยังไม่ได้รับการพัฒนา"))</f>
        <v>ได้รับการพัฒนาแล้ว</v>
      </c>
    </row>
    <row r="62" spans="1:4" x14ac:dyDescent="0.4">
      <c r="A62" s="93">
        <v>58</v>
      </c>
      <c r="B62" s="115" t="s">
        <v>152</v>
      </c>
      <c r="C62" s="115" t="s">
        <v>79</v>
      </c>
      <c r="D62" s="96" t="str">
        <f>IF(COUNTIF(เก็บข้อมูลHRD!$B$7:$B$2088,B62),"ได้รับการพัฒนาแล้ว",IF(B62="","ป้อนรายชื่อบุคลากรเพิ่ม(ถ้ามี)","ยังไม่ได้รับการพัฒนา"))</f>
        <v>ได้รับการพัฒนาแล้ว</v>
      </c>
    </row>
    <row r="63" spans="1:4" x14ac:dyDescent="0.4">
      <c r="A63" s="93">
        <v>59</v>
      </c>
      <c r="B63" s="115" t="s">
        <v>153</v>
      </c>
      <c r="C63" s="115" t="s">
        <v>79</v>
      </c>
      <c r="D63" s="96" t="str">
        <f>IF(COUNTIF(เก็บข้อมูลHRD!$B$7:$B$2088,B63),"ได้รับการพัฒนาแล้ว",IF(B63="","ป้อนรายชื่อบุคลากรเพิ่ม(ถ้ามี)","ยังไม่ได้รับการพัฒนา"))</f>
        <v>ได้รับการพัฒนาแล้ว</v>
      </c>
    </row>
    <row r="64" spans="1:4" x14ac:dyDescent="0.4">
      <c r="A64" s="93">
        <v>60</v>
      </c>
      <c r="B64" s="115" t="s">
        <v>154</v>
      </c>
      <c r="C64" s="115" t="s">
        <v>79</v>
      </c>
      <c r="D64" s="96" t="str">
        <f>IF(COUNTIF(เก็บข้อมูลHRD!$B$7:$B$2088,B64),"ได้รับการพัฒนาแล้ว",IF(B64="","ป้อนรายชื่อบุคลากรเพิ่ม(ถ้ามี)","ยังไม่ได้รับการพัฒนา"))</f>
        <v>ได้รับการพัฒนาแล้ว</v>
      </c>
    </row>
    <row r="65" spans="1:4" x14ac:dyDescent="0.4">
      <c r="A65" s="93">
        <v>61</v>
      </c>
      <c r="B65" s="115" t="s">
        <v>155</v>
      </c>
      <c r="C65" s="115" t="s">
        <v>79</v>
      </c>
      <c r="D65" s="96" t="str">
        <f>IF(COUNTIF(เก็บข้อมูลHRD!$B$7:$B$2088,B65),"ได้รับการพัฒนาแล้ว",IF(B65="","ป้อนรายชื่อบุคลากรเพิ่ม(ถ้ามี)","ยังไม่ได้รับการพัฒนา"))</f>
        <v>ได้รับการพัฒนาแล้ว</v>
      </c>
    </row>
    <row r="66" spans="1:4" x14ac:dyDescent="0.4">
      <c r="A66" s="93">
        <v>62</v>
      </c>
      <c r="B66" s="115" t="s">
        <v>156</v>
      </c>
      <c r="C66" s="115" t="s">
        <v>79</v>
      </c>
      <c r="D66" s="96" t="str">
        <f>IF(COUNTIF(เก็บข้อมูลHRD!$B$7:$B$2088,B66),"ได้รับการพัฒนาแล้ว",IF(B66="","ป้อนรายชื่อบุคลากรเพิ่ม(ถ้ามี)","ยังไม่ได้รับการพัฒนา"))</f>
        <v>ได้รับการพัฒนาแล้ว</v>
      </c>
    </row>
    <row r="67" spans="1:4" x14ac:dyDescent="0.4">
      <c r="A67" s="93">
        <v>63</v>
      </c>
      <c r="B67" s="115" t="s">
        <v>157</v>
      </c>
      <c r="C67" s="115" t="s">
        <v>79</v>
      </c>
      <c r="D67" s="96" t="str">
        <f>IF(COUNTIF(เก็บข้อมูลHRD!$B$7:$B$2088,B67),"ได้รับการพัฒนาแล้ว",IF(B67="","ป้อนรายชื่อบุคลากรเพิ่ม(ถ้ามี)","ยังไม่ได้รับการพัฒนา"))</f>
        <v>ได้รับการพัฒนาแล้ว</v>
      </c>
    </row>
    <row r="68" spans="1:4" x14ac:dyDescent="0.4">
      <c r="A68" s="93">
        <v>64</v>
      </c>
      <c r="B68" s="114" t="s">
        <v>158</v>
      </c>
      <c r="C68" s="115" t="s">
        <v>79</v>
      </c>
      <c r="D68" s="96" t="str">
        <f>IF(COUNTIF(เก็บข้อมูลHRD!$B$7:$B$2088,B68),"ได้รับการพัฒนาแล้ว",IF(B68="","ป้อนรายชื่อบุคลากรเพิ่ม(ถ้ามี)","ยังไม่ได้รับการพัฒนา"))</f>
        <v>ได้รับการพัฒนาแล้ว</v>
      </c>
    </row>
    <row r="69" spans="1:4" x14ac:dyDescent="0.4">
      <c r="A69" s="93">
        <v>65</v>
      </c>
      <c r="B69" s="115" t="s">
        <v>159</v>
      </c>
      <c r="C69" s="115" t="s">
        <v>79</v>
      </c>
      <c r="D69" s="96" t="str">
        <f>IF(COUNTIF(เก็บข้อมูลHRD!$B$7:$B$2088,B69),"ได้รับการพัฒนาแล้ว",IF(B69="","ป้อนรายชื่อบุคลากรเพิ่ม(ถ้ามี)","ยังไม่ได้รับการพัฒนา"))</f>
        <v>ได้รับการพัฒนาแล้ว</v>
      </c>
    </row>
    <row r="70" spans="1:4" x14ac:dyDescent="0.4">
      <c r="A70" s="93">
        <v>66</v>
      </c>
      <c r="B70" s="115" t="s">
        <v>160</v>
      </c>
      <c r="C70" s="115" t="s">
        <v>79</v>
      </c>
      <c r="D70" s="96" t="str">
        <f>IF(COUNTIF(เก็บข้อมูลHRD!$B$7:$B$2088,B70),"ได้รับการพัฒนาแล้ว",IF(B70="","ป้อนรายชื่อบุคลากรเพิ่ม(ถ้ามี)","ยังไม่ได้รับการพัฒนา"))</f>
        <v>ได้รับการพัฒนาแล้ว</v>
      </c>
    </row>
    <row r="71" spans="1:4" x14ac:dyDescent="0.4">
      <c r="A71" s="93">
        <v>67</v>
      </c>
      <c r="B71" s="115" t="s">
        <v>161</v>
      </c>
      <c r="C71" s="115" t="s">
        <v>79</v>
      </c>
      <c r="D71" s="96" t="str">
        <f>IF(COUNTIF(เก็บข้อมูลHRD!$B$7:$B$2088,B71),"ได้รับการพัฒนาแล้ว",IF(B71="","ป้อนรายชื่อบุคลากรเพิ่ม(ถ้ามี)","ยังไม่ได้รับการพัฒนา"))</f>
        <v>ได้รับการพัฒนาแล้ว</v>
      </c>
    </row>
    <row r="72" spans="1:4" x14ac:dyDescent="0.4">
      <c r="A72" s="93">
        <v>68</v>
      </c>
      <c r="B72" s="115" t="s">
        <v>162</v>
      </c>
      <c r="C72" s="115" t="s">
        <v>79</v>
      </c>
      <c r="D72" s="96" t="str">
        <f>IF(COUNTIF(เก็บข้อมูลHRD!$B$7:$B$2088,B72),"ได้รับการพัฒนาแล้ว",IF(B72="","ป้อนรายชื่อบุคลากรเพิ่ม(ถ้ามี)","ยังไม่ได้รับการพัฒนา"))</f>
        <v>ได้รับการพัฒนาแล้ว</v>
      </c>
    </row>
    <row r="73" spans="1:4" x14ac:dyDescent="0.4">
      <c r="A73" s="93">
        <v>69</v>
      </c>
      <c r="B73" s="114" t="s">
        <v>163</v>
      </c>
      <c r="C73" s="115" t="s">
        <v>79</v>
      </c>
      <c r="D73" s="96" t="str">
        <f>IF(COUNTIF(เก็บข้อมูลHRD!$B$7:$B$2088,B73),"ได้รับการพัฒนาแล้ว",IF(B73="","ป้อนรายชื่อบุคลากรเพิ่ม(ถ้ามี)","ยังไม่ได้รับการพัฒนา"))</f>
        <v>ได้รับการพัฒนาแล้ว</v>
      </c>
    </row>
    <row r="74" spans="1:4" x14ac:dyDescent="0.4">
      <c r="A74" s="93">
        <v>70</v>
      </c>
      <c r="B74" s="115" t="s">
        <v>164</v>
      </c>
      <c r="C74" s="115" t="s">
        <v>79</v>
      </c>
      <c r="D74" s="96" t="str">
        <f>IF(COUNTIF(เก็บข้อมูลHRD!$B$7:$B$2088,B74),"ได้รับการพัฒนาแล้ว",IF(B74="","ป้อนรายชื่อบุคลากรเพิ่ม(ถ้ามี)","ยังไม่ได้รับการพัฒนา"))</f>
        <v>ได้รับการพัฒนาแล้ว</v>
      </c>
    </row>
    <row r="75" spans="1:4" x14ac:dyDescent="0.4">
      <c r="A75" s="93">
        <v>71</v>
      </c>
      <c r="B75" s="115" t="s">
        <v>165</v>
      </c>
      <c r="C75" s="115" t="s">
        <v>79</v>
      </c>
      <c r="D75" s="96" t="str">
        <f>IF(COUNTIF(เก็บข้อมูลHRD!$B$7:$B$2088,B75),"ได้รับการพัฒนาแล้ว",IF(B75="","ป้อนรายชื่อบุคลากรเพิ่ม(ถ้ามี)","ยังไม่ได้รับการพัฒนา"))</f>
        <v>ได้รับการพัฒนาแล้ว</v>
      </c>
    </row>
    <row r="76" spans="1:4" x14ac:dyDescent="0.4">
      <c r="A76" s="93">
        <v>72</v>
      </c>
      <c r="B76" s="115" t="s">
        <v>166</v>
      </c>
      <c r="C76" s="115" t="s">
        <v>79</v>
      </c>
      <c r="D76" s="96" t="str">
        <f>IF(COUNTIF(เก็บข้อมูลHRD!$B$7:$B$2088,B76),"ได้รับการพัฒนาแล้ว",IF(B76="","ป้อนรายชื่อบุคลากรเพิ่ม(ถ้ามี)","ยังไม่ได้รับการพัฒนา"))</f>
        <v>ได้รับการพัฒนาแล้ว</v>
      </c>
    </row>
    <row r="77" spans="1:4" x14ac:dyDescent="0.4">
      <c r="A77" s="93">
        <v>73</v>
      </c>
      <c r="B77" s="115" t="s">
        <v>167</v>
      </c>
      <c r="C77" s="115" t="s">
        <v>79</v>
      </c>
      <c r="D77" s="96" t="str">
        <f>IF(COUNTIF(เก็บข้อมูลHRD!$B$7:$B$2088,B77),"ได้รับการพัฒนาแล้ว",IF(B77="","ป้อนรายชื่อบุคลากรเพิ่ม(ถ้ามี)","ยังไม่ได้รับการพัฒนา"))</f>
        <v>ได้รับการพัฒนาแล้ว</v>
      </c>
    </row>
    <row r="78" spans="1:4" x14ac:dyDescent="0.4">
      <c r="A78" s="93">
        <v>74</v>
      </c>
      <c r="B78" s="115" t="s">
        <v>168</v>
      </c>
      <c r="C78" s="115" t="s">
        <v>79</v>
      </c>
      <c r="D78" s="96" t="str">
        <f>IF(COUNTIF(เก็บข้อมูลHRD!$B$7:$B$2088,B78),"ได้รับการพัฒนาแล้ว",IF(B78="","ป้อนรายชื่อบุคลากรเพิ่ม(ถ้ามี)","ยังไม่ได้รับการพัฒนา"))</f>
        <v>ได้รับการพัฒนาแล้ว</v>
      </c>
    </row>
    <row r="79" spans="1:4" x14ac:dyDescent="0.4">
      <c r="A79" s="93">
        <v>75</v>
      </c>
      <c r="B79" s="114" t="s">
        <v>169</v>
      </c>
      <c r="C79" s="115" t="s">
        <v>82</v>
      </c>
      <c r="D79" s="96" t="str">
        <f>IF(COUNTIF(เก็บข้อมูลHRD!$B$7:$B$2088,B79),"ได้รับการพัฒนาแล้ว",IF(B79="","ป้อนรายชื่อบุคลากรเพิ่ม(ถ้ามี)","ยังไม่ได้รับการพัฒนา"))</f>
        <v>ได้รับการพัฒนาแล้ว</v>
      </c>
    </row>
    <row r="80" spans="1:4" x14ac:dyDescent="0.4">
      <c r="A80" s="93">
        <v>76</v>
      </c>
      <c r="B80" s="115" t="s">
        <v>170</v>
      </c>
      <c r="C80" s="115" t="s">
        <v>79</v>
      </c>
      <c r="D80" s="96" t="str">
        <f>IF(COUNTIF(เก็บข้อมูลHRD!$B$7:$B$2088,B80),"ได้รับการพัฒนาแล้ว",IF(B80="","ป้อนรายชื่อบุคลากรเพิ่ม(ถ้ามี)","ยังไม่ได้รับการพัฒนา"))</f>
        <v>ได้รับการพัฒนาแล้ว</v>
      </c>
    </row>
    <row r="81" spans="1:4" x14ac:dyDescent="0.4">
      <c r="A81" s="93">
        <v>77</v>
      </c>
      <c r="B81" s="115" t="s">
        <v>171</v>
      </c>
      <c r="C81" s="115" t="s">
        <v>79</v>
      </c>
      <c r="D81" s="96" t="str">
        <f>IF(COUNTIF(เก็บข้อมูลHRD!$B$7:$B$2088,B81),"ได้รับการพัฒนาแล้ว",IF(B81="","ป้อนรายชื่อบุคลากรเพิ่ม(ถ้ามี)","ยังไม่ได้รับการพัฒนา"))</f>
        <v>ได้รับการพัฒนาแล้ว</v>
      </c>
    </row>
    <row r="82" spans="1:4" x14ac:dyDescent="0.4">
      <c r="A82" s="93">
        <v>78</v>
      </c>
      <c r="B82" s="115" t="s">
        <v>172</v>
      </c>
      <c r="C82" s="115" t="s">
        <v>79</v>
      </c>
      <c r="D82" s="96" t="str">
        <f>IF(COUNTIF(เก็บข้อมูลHRD!$B$7:$B$2088,B82),"ได้รับการพัฒนาแล้ว",IF(B82="","ป้อนรายชื่อบุคลากรเพิ่ม(ถ้ามี)","ยังไม่ได้รับการพัฒนา"))</f>
        <v>ได้รับการพัฒนาแล้ว</v>
      </c>
    </row>
    <row r="83" spans="1:4" x14ac:dyDescent="0.4">
      <c r="A83" s="93">
        <v>79</v>
      </c>
      <c r="B83" s="115" t="s">
        <v>173</v>
      </c>
      <c r="C83" s="115" t="s">
        <v>79</v>
      </c>
      <c r="D83" s="96" t="str">
        <f>IF(COUNTIF(เก็บข้อมูลHRD!$B$7:$B$2088,B83),"ได้รับการพัฒนาแล้ว",IF(B83="","ป้อนรายชื่อบุคลากรเพิ่ม(ถ้ามี)","ยังไม่ได้รับการพัฒนา"))</f>
        <v>ได้รับการพัฒนาแล้ว</v>
      </c>
    </row>
    <row r="84" spans="1:4" x14ac:dyDescent="0.4">
      <c r="A84" s="93">
        <v>80</v>
      </c>
      <c r="B84" s="115" t="s">
        <v>174</v>
      </c>
      <c r="C84" s="115" t="s">
        <v>79</v>
      </c>
      <c r="D84" s="96" t="str">
        <f>IF(COUNTIF(เก็บข้อมูลHRD!$B$7:$B$2088,B84),"ได้รับการพัฒนาแล้ว",IF(B84="","ป้อนรายชื่อบุคลากรเพิ่ม(ถ้ามี)","ยังไม่ได้รับการพัฒนา"))</f>
        <v>ได้รับการพัฒนาแล้ว</v>
      </c>
    </row>
    <row r="85" spans="1:4" x14ac:dyDescent="0.4">
      <c r="A85" s="93">
        <v>81</v>
      </c>
      <c r="B85" s="115" t="s">
        <v>175</v>
      </c>
      <c r="C85" s="115" t="s">
        <v>79</v>
      </c>
      <c r="D85" s="96" t="str">
        <f>IF(COUNTIF(เก็บข้อมูลHRD!$B$7:$B$2088,B85),"ได้รับการพัฒนาแล้ว",IF(B85="","ป้อนรายชื่อบุคลากรเพิ่ม(ถ้ามี)","ยังไม่ได้รับการพัฒนา"))</f>
        <v>ได้รับการพัฒนาแล้ว</v>
      </c>
    </row>
    <row r="86" spans="1:4" x14ac:dyDescent="0.4">
      <c r="A86" s="93">
        <v>82</v>
      </c>
      <c r="B86" s="94"/>
      <c r="C86" s="95"/>
      <c r="D86" s="96" t="str">
        <f>IF(COUNTIF(เก็บข้อมูลHRD!$B$7:$B$2088,B86),"ได้รับการพัฒนาแล้ว",IF(B86="","ป้อนรายชื่อบุคลากรเพิ่ม(ถ้ามี)","ยังไม่ได้รับการพัฒนา"))</f>
        <v>ป้อนรายชื่อบุคลากรเพิ่ม(ถ้ามี)</v>
      </c>
    </row>
    <row r="87" spans="1:4" x14ac:dyDescent="0.4">
      <c r="A87" s="93">
        <v>83</v>
      </c>
      <c r="B87" s="94"/>
      <c r="C87" s="95"/>
      <c r="D87" s="96" t="str">
        <f>IF(COUNTIF(เก็บข้อมูลHRD!$B$7:$B$2088,B87),"ได้รับการพัฒนาแล้ว",IF(B87="","ป้อนรายชื่อบุคลากรเพิ่ม(ถ้ามี)","ยังไม่ได้รับการพัฒนา"))</f>
        <v>ป้อนรายชื่อบุคลากรเพิ่ม(ถ้ามี)</v>
      </c>
    </row>
    <row r="88" spans="1:4" x14ac:dyDescent="0.4">
      <c r="A88" s="93">
        <v>84</v>
      </c>
      <c r="B88" s="94"/>
      <c r="C88" s="95"/>
      <c r="D88" s="96" t="str">
        <f>IF(COUNTIF(เก็บข้อมูลHRD!$B$7:$B$2088,B88),"ได้รับการพัฒนาแล้ว",IF(B88="","ป้อนรายชื่อบุคลากรเพิ่ม(ถ้ามี)","ยังไม่ได้รับการพัฒนา"))</f>
        <v>ป้อนรายชื่อบุคลากรเพิ่ม(ถ้ามี)</v>
      </c>
    </row>
    <row r="89" spans="1:4" x14ac:dyDescent="0.4">
      <c r="A89" s="93">
        <v>85</v>
      </c>
      <c r="B89" s="94"/>
      <c r="C89" s="95"/>
      <c r="D89" s="96" t="str">
        <f>IF(COUNTIF(เก็บข้อมูลHRD!$B$7:$B$2088,B89),"ได้รับการพัฒนาแล้ว",IF(B89="","ป้อนรายชื่อบุคลากรเพิ่ม(ถ้ามี)","ยังไม่ได้รับการพัฒนา"))</f>
        <v>ป้อนรายชื่อบุคลากรเพิ่ม(ถ้ามี)</v>
      </c>
    </row>
    <row r="90" spans="1:4" x14ac:dyDescent="0.4">
      <c r="A90" s="93">
        <v>86</v>
      </c>
      <c r="B90" s="94"/>
      <c r="C90" s="95"/>
      <c r="D90" s="96" t="str">
        <f>IF(COUNTIF(เก็บข้อมูลHRD!$B$7:$B$2088,B90),"ได้รับการพัฒนาแล้ว",IF(B90="","ป้อนรายชื่อบุคลากรเพิ่ม(ถ้ามี)","ยังไม่ได้รับการพัฒนา"))</f>
        <v>ป้อนรายชื่อบุคลากรเพิ่ม(ถ้ามี)</v>
      </c>
    </row>
    <row r="91" spans="1:4" x14ac:dyDescent="0.4">
      <c r="A91" s="93">
        <v>87</v>
      </c>
      <c r="B91" s="94"/>
      <c r="C91" s="95"/>
      <c r="D91" s="96" t="str">
        <f>IF(COUNTIF(เก็บข้อมูลHRD!$B$7:$B$2088,B91),"ได้รับการพัฒนาแล้ว",IF(B91="","ป้อนรายชื่อบุคลากรเพิ่ม(ถ้ามี)","ยังไม่ได้รับการพัฒนา"))</f>
        <v>ป้อนรายชื่อบุคลากรเพิ่ม(ถ้ามี)</v>
      </c>
    </row>
    <row r="92" spans="1:4" x14ac:dyDescent="0.4">
      <c r="A92" s="93">
        <v>88</v>
      </c>
      <c r="B92" s="94"/>
      <c r="C92" s="95"/>
      <c r="D92" s="96" t="str">
        <f>IF(COUNTIF(เก็บข้อมูลHRD!$B$7:$B$2088,B92),"ได้รับการพัฒนาแล้ว",IF(B92="","ป้อนรายชื่อบุคลากรเพิ่ม(ถ้ามี)","ยังไม่ได้รับการพัฒนา"))</f>
        <v>ป้อนรายชื่อบุคลากรเพิ่ม(ถ้ามี)</v>
      </c>
    </row>
    <row r="93" spans="1:4" x14ac:dyDescent="0.4">
      <c r="A93" s="93">
        <v>89</v>
      </c>
      <c r="B93" s="94"/>
      <c r="C93" s="95"/>
      <c r="D93" s="96" t="str">
        <f>IF(COUNTIF(เก็บข้อมูลHRD!$B$7:$B$2088,B93),"ได้รับการพัฒนาแล้ว",IF(B93="","ป้อนรายชื่อบุคลากรเพิ่ม(ถ้ามี)","ยังไม่ได้รับการพัฒนา"))</f>
        <v>ป้อนรายชื่อบุคลากรเพิ่ม(ถ้ามี)</v>
      </c>
    </row>
    <row r="94" spans="1:4" x14ac:dyDescent="0.4">
      <c r="A94" s="93">
        <v>90</v>
      </c>
      <c r="B94" s="94"/>
      <c r="C94" s="95"/>
      <c r="D94" s="96" t="str">
        <f>IF(COUNTIF(เก็บข้อมูลHRD!$B$7:$B$2088,B94),"ได้รับการพัฒนาแล้ว",IF(B94="","ป้อนรายชื่อบุคลากรเพิ่ม(ถ้ามี)","ยังไม่ได้รับการพัฒนา"))</f>
        <v>ป้อนรายชื่อบุคลากรเพิ่ม(ถ้ามี)</v>
      </c>
    </row>
    <row r="95" spans="1:4" x14ac:dyDescent="0.4">
      <c r="A95" s="93">
        <v>91</v>
      </c>
      <c r="B95" s="94"/>
      <c r="C95" s="95"/>
      <c r="D95" s="96" t="str">
        <f>IF(COUNTIF(เก็บข้อมูลHRD!$B$7:$B$2088,B95),"ได้รับการพัฒนาแล้ว",IF(B95="","ป้อนรายชื่อบุคลากรเพิ่ม(ถ้ามี)","ยังไม่ได้รับการพัฒนา"))</f>
        <v>ป้อนรายชื่อบุคลากรเพิ่ม(ถ้ามี)</v>
      </c>
    </row>
    <row r="96" spans="1:4" x14ac:dyDescent="0.4">
      <c r="A96" s="93">
        <v>92</v>
      </c>
      <c r="B96" s="94"/>
      <c r="C96" s="95"/>
      <c r="D96" s="96" t="str">
        <f>IF(COUNTIF(เก็บข้อมูลHRD!$B$7:$B$2088,B96),"ได้รับการพัฒนาแล้ว",IF(B96="","ป้อนรายชื่อบุคลากรเพิ่ม(ถ้ามี)","ยังไม่ได้รับการพัฒนา"))</f>
        <v>ป้อนรายชื่อบุคลากรเพิ่ม(ถ้ามี)</v>
      </c>
    </row>
    <row r="97" spans="1:4" x14ac:dyDescent="0.4">
      <c r="A97" s="93">
        <v>93</v>
      </c>
      <c r="B97" s="94"/>
      <c r="C97" s="95"/>
      <c r="D97" s="96" t="str">
        <f>IF(COUNTIF(เก็บข้อมูลHRD!$B$7:$B$2088,B97),"ได้รับการพัฒนาแล้ว",IF(B97="","ป้อนรายชื่อบุคลากรเพิ่ม(ถ้ามี)","ยังไม่ได้รับการพัฒนา"))</f>
        <v>ป้อนรายชื่อบุคลากรเพิ่ม(ถ้ามี)</v>
      </c>
    </row>
    <row r="98" spans="1:4" x14ac:dyDescent="0.4">
      <c r="A98" s="93">
        <v>94</v>
      </c>
      <c r="B98" s="94"/>
      <c r="C98" s="95"/>
      <c r="D98" s="96" t="str">
        <f>IF(COUNTIF(เก็บข้อมูลHRD!$B$7:$B$2088,B98),"ได้รับการพัฒนาแล้ว",IF(B98="","ป้อนรายชื่อบุคลากรเพิ่ม(ถ้ามี)","ยังไม่ได้รับการพัฒนา"))</f>
        <v>ป้อนรายชื่อบุคลากรเพิ่ม(ถ้ามี)</v>
      </c>
    </row>
    <row r="99" spans="1:4" x14ac:dyDescent="0.4">
      <c r="A99" s="93">
        <v>95</v>
      </c>
      <c r="B99" s="94"/>
      <c r="C99" s="95"/>
      <c r="D99" s="96" t="str">
        <f>IF(COUNTIF(เก็บข้อมูลHRD!$B$7:$B$2088,B99),"ได้รับการพัฒนาแล้ว",IF(B99="","ป้อนรายชื่อบุคลากรเพิ่ม(ถ้ามี)","ยังไม่ได้รับการพัฒนา"))</f>
        <v>ป้อนรายชื่อบุคลากรเพิ่ม(ถ้ามี)</v>
      </c>
    </row>
    <row r="100" spans="1:4" x14ac:dyDescent="0.4">
      <c r="A100" s="93">
        <v>96</v>
      </c>
      <c r="B100" s="94"/>
      <c r="C100" s="95"/>
      <c r="D100" s="96" t="str">
        <f>IF(COUNTIF(เก็บข้อมูลHRD!$B$7:$B$2088,B100),"ได้รับการพัฒนาแล้ว",IF(B100="","ป้อนรายชื่อบุคลากรเพิ่ม(ถ้ามี)","ยังไม่ได้รับการพัฒนา"))</f>
        <v>ป้อนรายชื่อบุคลากรเพิ่ม(ถ้ามี)</v>
      </c>
    </row>
    <row r="101" spans="1:4" x14ac:dyDescent="0.4">
      <c r="A101" s="93">
        <v>97</v>
      </c>
      <c r="B101" s="94"/>
      <c r="C101" s="95"/>
      <c r="D101" s="96" t="str">
        <f>IF(COUNTIF(เก็บข้อมูลHRD!$B$7:$B$2088,B101),"ได้รับการพัฒนาแล้ว",IF(B101="","ป้อนรายชื่อบุคลากรเพิ่ม(ถ้ามี)","ยังไม่ได้รับการพัฒนา"))</f>
        <v>ป้อนรายชื่อบุคลากรเพิ่ม(ถ้ามี)</v>
      </c>
    </row>
    <row r="102" spans="1:4" x14ac:dyDescent="0.4">
      <c r="A102" s="93">
        <v>98</v>
      </c>
      <c r="B102" s="94"/>
      <c r="C102" s="95"/>
      <c r="D102" s="96" t="str">
        <f>IF(COUNTIF(เก็บข้อมูลHRD!$B$7:$B$2088,B102),"ได้รับการพัฒนาแล้ว",IF(B102="","ป้อนรายชื่อบุคลากรเพิ่ม(ถ้ามี)","ยังไม่ได้รับการพัฒนา"))</f>
        <v>ป้อนรายชื่อบุคลากรเพิ่ม(ถ้ามี)</v>
      </c>
    </row>
    <row r="103" spans="1:4" x14ac:dyDescent="0.4">
      <c r="A103" s="93">
        <v>99</v>
      </c>
      <c r="B103" s="94"/>
      <c r="C103" s="95"/>
      <c r="D103" s="96" t="str">
        <f>IF(COUNTIF(เก็บข้อมูลHRD!$B$7:$B$2088,B103),"ได้รับการพัฒนาแล้ว",IF(B103="","ป้อนรายชื่อบุคลากรเพิ่ม(ถ้ามี)","ยังไม่ได้รับการพัฒนา"))</f>
        <v>ป้อนรายชื่อบุคลากรเพิ่ม(ถ้ามี)</v>
      </c>
    </row>
    <row r="104" spans="1:4" x14ac:dyDescent="0.4">
      <c r="A104" s="93">
        <v>100</v>
      </c>
      <c r="B104" s="94"/>
      <c r="C104" s="95"/>
      <c r="D104" s="96" t="str">
        <f>IF(COUNTIF(เก็บข้อมูลHRD!$B$7:$B$2088,B104),"ได้รับการพัฒนาแล้ว",IF(B104="","ป้อนรายชื่อบุคลากรเพิ่ม(ถ้ามี)","ยังไม่ได้รับการพัฒนา"))</f>
        <v>ป้อนรายชื่อบุคลากรเพิ่ม(ถ้ามี)</v>
      </c>
    </row>
    <row r="105" spans="1:4" x14ac:dyDescent="0.4">
      <c r="A105" s="93">
        <v>101</v>
      </c>
      <c r="B105" s="94"/>
      <c r="C105" s="95"/>
      <c r="D105" s="96" t="str">
        <f>IF(COUNTIF(เก็บข้อมูลHRD!$B$7:$B$2088,B105),"ได้รับการพัฒนาแล้ว",IF(B105="","ป้อนรายชื่อบุคลากรเพิ่ม(ถ้ามี)","ยังไม่ได้รับการพัฒนา"))</f>
        <v>ป้อนรายชื่อบุคลากรเพิ่ม(ถ้ามี)</v>
      </c>
    </row>
    <row r="106" spans="1:4" x14ac:dyDescent="0.4">
      <c r="A106" s="93">
        <v>102</v>
      </c>
      <c r="B106" s="94"/>
      <c r="C106" s="95"/>
      <c r="D106" s="96" t="str">
        <f>IF(COUNTIF(เก็บข้อมูลHRD!$B$7:$B$2088,B106),"ได้รับการพัฒนาแล้ว",IF(B106="","ป้อนรายชื่อบุคลากรเพิ่ม(ถ้ามี)","ยังไม่ได้รับการพัฒนา"))</f>
        <v>ป้อนรายชื่อบุคลากรเพิ่ม(ถ้ามี)</v>
      </c>
    </row>
  </sheetData>
  <sheetProtection selectLockedCells="1"/>
  <protectedRanges>
    <protectedRange password="ED2F" sqref="B28" name="ting_2_17_3"/>
    <protectedRange password="ED2F" sqref="B25:B26 B71 B75:B78 B81 B84 B29:B67" name="ting_2_17_1_1"/>
    <protectedRange password="ED2F" sqref="B69:B70 B80 B72 B74 B82:B83 B85" name="ting_2_17_2_1"/>
  </protectedRanges>
  <autoFilter ref="A4:D4" xr:uid="{00000000-0009-0000-0000-000002000000}"/>
  <mergeCells count="3">
    <mergeCell ref="A3:D3"/>
    <mergeCell ref="A1:D1"/>
    <mergeCell ref="A2:D2"/>
  </mergeCells>
  <phoneticPr fontId="11" type="noConversion"/>
  <conditionalFormatting sqref="D4:D1048576">
    <cfRule type="containsText" dxfId="2" priority="1" operator="containsText" text="ยังไม่ได้รับการพัฒนา">
      <formula>NOT(ISERROR(SEARCH("ยังไม่ได้รับการพัฒนา",D4)))</formula>
    </cfRule>
    <cfRule type="containsText" dxfId="1" priority="2" operator="containsText" text="ยังไม่ได้รับการพัฒนา&#10;ทั้งปีงบประมาณ">
      <formula>NOT(ISERROR(SEARCH("ยังไม่ได้รับการพัฒนา
ทั้งปีงบประมาณ",D4)))</formula>
    </cfRule>
    <cfRule type="containsText" dxfId="0" priority="3" operator="containsText" text="ได้รับการพัฒนาแล้ว">
      <formula>NOT(ISERROR(SEARCH("ได้รับการพัฒนาแล้ว",D4)))</formula>
    </cfRule>
  </conditionalFormatting>
  <pageMargins left="0.11811023622047245" right="0.11811023622047245" top="0.15748031496062992" bottom="0.15748031496062992" header="0.11811023622047245" footer="0.1181102362204724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3</vt:i4>
      </vt:variant>
      <vt:variant>
        <vt:lpstr>ช่วงที่มีชื่อ</vt:lpstr>
      </vt:variant>
      <vt:variant>
        <vt:i4>3</vt:i4>
      </vt:variant>
    </vt:vector>
  </HeadingPairs>
  <TitlesOfParts>
    <vt:vector size="6" baseType="lpstr">
      <vt:lpstr>เก็บข้อมูลHRD</vt:lpstr>
      <vt:lpstr>สรุปผลHRD</vt:lpstr>
      <vt:lpstr>ตรวจสอบชื่อผู้ยังไม่ได้รับพัฒนา</vt:lpstr>
      <vt:lpstr>เก็บข้อมูลHRD!Print_Area</vt:lpstr>
      <vt:lpstr>สรุปผลHRD!Print_Area</vt:lpstr>
      <vt:lpstr>เก็บข้อมูลHRD!Print_Titles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Lookmhee Suwichaya</dc:creator>
  <cp:lastModifiedBy>กลุ่มยุทธศาสตร์ ปศจ.นธ</cp:lastModifiedBy>
  <cp:lastPrinted>2024-07-16T09:01:30Z</cp:lastPrinted>
  <dcterms:created xsi:type="dcterms:W3CDTF">2019-10-21T02:57:05Z</dcterms:created>
  <dcterms:modified xsi:type="dcterms:W3CDTF">2024-09-17T14:16:37Z</dcterms:modified>
</cp:coreProperties>
</file>